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Лист1" sheetId="1" r:id="rId1"/>
    <sheet name="Лист2" sheetId="2" r:id="rId2"/>
  </sheets>
  <externalReferences>
    <externalReference r:id="rId3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M42" i="1" s="1"/>
  <c r="L133" i="1" l="1"/>
  <c r="M133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87" i="1"/>
  <c r="M87" i="1" s="1"/>
  <c r="L86" i="1"/>
  <c r="M86" i="1" s="1"/>
  <c r="M122" i="1" l="1"/>
  <c r="M127" i="1"/>
  <c r="M126" i="1"/>
  <c r="M128" i="1"/>
  <c r="M50" i="1"/>
  <c r="M51" i="1"/>
  <c r="L50" i="1"/>
  <c r="L25" i="1" l="1"/>
  <c r="M25" i="1" s="1"/>
  <c r="L24" i="1"/>
  <c r="M24" i="1" s="1"/>
  <c r="L23" i="1"/>
  <c r="M23" i="1" s="1"/>
  <c r="L22" i="1"/>
  <c r="M22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1" i="1"/>
  <c r="M11" i="1" s="1"/>
  <c r="L12" i="1"/>
  <c r="M12" i="1" s="1"/>
  <c r="L13" i="1"/>
  <c r="M13" i="1" s="1"/>
  <c r="L14" i="1"/>
  <c r="M14" i="1" s="1"/>
  <c r="L21" i="1"/>
  <c r="M21" i="1" s="1"/>
  <c r="L10" i="1"/>
  <c r="M10" i="1" s="1"/>
  <c r="M131" i="1"/>
  <c r="M26" i="1" l="1"/>
  <c r="M83" i="1" l="1"/>
  <c r="L73" i="1"/>
  <c r="M73" i="1" s="1"/>
  <c r="M72" i="1"/>
  <c r="L72" i="1" s="1"/>
  <c r="M67" i="1"/>
  <c r="L67" i="1" s="1"/>
  <c r="M66" i="1"/>
  <c r="L66" i="1" s="1"/>
  <c r="M65" i="1"/>
  <c r="L65" i="1" s="1"/>
  <c r="L64" i="1"/>
  <c r="L63" i="1"/>
  <c r="L62" i="1"/>
  <c r="L132" i="1"/>
  <c r="M132" i="1" s="1"/>
  <c r="L125" i="1"/>
  <c r="M125" i="1" s="1"/>
  <c r="M129" i="1" s="1"/>
  <c r="M74" i="1" l="1"/>
  <c r="M68" i="1"/>
  <c r="M76" i="1" l="1"/>
  <c r="M52" i="1"/>
  <c r="L52" i="1" s="1"/>
  <c r="M53" i="1"/>
  <c r="L53" i="1" s="1"/>
  <c r="M54" i="1"/>
  <c r="L54" i="1" s="1"/>
  <c r="M55" i="1"/>
  <c r="L55" i="1" s="1"/>
  <c r="M56" i="1"/>
  <c r="L56" i="1" s="1"/>
  <c r="L51" i="1"/>
  <c r="M49" i="1"/>
  <c r="L49" i="1" s="1"/>
  <c r="M48" i="1"/>
  <c r="M47" i="1"/>
  <c r="L47" i="1" s="1"/>
  <c r="M46" i="1"/>
  <c r="L46" i="1" s="1"/>
  <c r="M79" i="1" l="1"/>
  <c r="M82" i="1"/>
  <c r="L82" i="1" s="1"/>
  <c r="M36" i="1" l="1"/>
  <c r="L36" i="1" s="1"/>
  <c r="M37" i="1"/>
  <c r="L37" i="1" s="1"/>
  <c r="M35" i="1"/>
  <c r="L35" i="1" s="1"/>
  <c r="M31" i="1"/>
  <c r="L31" i="1" s="1"/>
  <c r="M32" i="1"/>
  <c r="L32" i="1" s="1"/>
  <c r="M30" i="1"/>
  <c r="L30" i="1" s="1"/>
  <c r="M6" i="1"/>
  <c r="L6" i="1" l="1"/>
  <c r="M40" i="1" l="1"/>
  <c r="M7" i="1"/>
  <c r="M8" i="1"/>
  <c r="M81" i="1"/>
  <c r="M80" i="1"/>
  <c r="M84" i="1" l="1"/>
  <c r="A45" i="1" l="1"/>
  <c r="B47" i="1"/>
  <c r="F50" i="1" l="1"/>
  <c r="F46" i="1"/>
  <c r="F54" i="1"/>
  <c r="F48" i="1"/>
  <c r="F55" i="1"/>
  <c r="F47" i="1"/>
  <c r="F49" i="1"/>
  <c r="F51" i="1"/>
  <c r="F52" i="1"/>
  <c r="F53" i="1"/>
  <c r="F56" i="1"/>
  <c r="F40" i="1" l="1"/>
  <c r="F35" i="1"/>
  <c r="F30" i="1" s="1"/>
  <c r="F37" i="1"/>
  <c r="F36" i="1"/>
  <c r="F31" i="1" l="1"/>
  <c r="F32" i="1"/>
  <c r="M77" i="1" l="1"/>
  <c r="G80" i="2" l="1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58" i="2" l="1"/>
  <c r="M57" i="1" l="1"/>
  <c r="M135" i="1" l="1"/>
  <c r="M28" i="1" l="1"/>
  <c r="M29" i="1"/>
  <c r="M38" i="1"/>
  <c r="M33" i="1" l="1"/>
  <c r="M59" i="1" l="1"/>
</calcChain>
</file>

<file path=xl/sharedStrings.xml><?xml version="1.0" encoding="utf-8"?>
<sst xmlns="http://schemas.openxmlformats.org/spreadsheetml/2006/main" count="449" uniqueCount="250">
  <si>
    <t>№п/п</t>
  </si>
  <si>
    <t xml:space="preserve">Канцелярские товары </t>
  </si>
  <si>
    <t>Скоросшиватель пластиковый</t>
  </si>
  <si>
    <t>шт.</t>
  </si>
  <si>
    <t>Скоросшиватель белый</t>
  </si>
  <si>
    <t>Регистратор</t>
  </si>
  <si>
    <t>Ручка пластиковая</t>
  </si>
  <si>
    <t>Ручка пластиковая гелевая</t>
  </si>
  <si>
    <t>Файл</t>
  </si>
  <si>
    <t>Степлер большой</t>
  </si>
  <si>
    <t>Степлер маленький</t>
  </si>
  <si>
    <t>Степлер на 100 листов</t>
  </si>
  <si>
    <t xml:space="preserve">Антистеплер </t>
  </si>
  <si>
    <t>Скобы для степлера 10</t>
  </si>
  <si>
    <t>пач.</t>
  </si>
  <si>
    <t>Скобы для степлера 24/6</t>
  </si>
  <si>
    <t>Скобы для степлера 23/10</t>
  </si>
  <si>
    <t>Файл для металлического шкафа</t>
  </si>
  <si>
    <t>Конверт почтовый А-4</t>
  </si>
  <si>
    <t>Конверт почтовый А-5</t>
  </si>
  <si>
    <t>Конверт маленький</t>
  </si>
  <si>
    <t>Бумага для заметок с приставкой</t>
  </si>
  <si>
    <t xml:space="preserve">Бумага для заметок </t>
  </si>
  <si>
    <t>Бумага для заметок с липучкой</t>
  </si>
  <si>
    <t xml:space="preserve">Журнал регистрации </t>
  </si>
  <si>
    <t xml:space="preserve">Журнал ленованый </t>
  </si>
  <si>
    <t>Дырокол с линейкой</t>
  </si>
  <si>
    <t>Дырокол большой</t>
  </si>
  <si>
    <t>Калькулятор</t>
  </si>
  <si>
    <t>Скрепки канцелярские</t>
  </si>
  <si>
    <t>Папка-уголок</t>
  </si>
  <si>
    <t>Зажим для бумаги (маленькие)</t>
  </si>
  <si>
    <t>Зажим для бумаги (средние)</t>
  </si>
  <si>
    <t>Зажим для бумаги (большие)</t>
  </si>
  <si>
    <t xml:space="preserve">Папка 30 файловая </t>
  </si>
  <si>
    <t>Папка 60 файловая</t>
  </si>
  <si>
    <t>Папка 100 файловая</t>
  </si>
  <si>
    <t>Нумератор ленточный</t>
  </si>
  <si>
    <t>Штемпельная сменная подушка</t>
  </si>
  <si>
    <t>Корзина для бумаг 9 л</t>
  </si>
  <si>
    <t>Бумага факсовая</t>
  </si>
  <si>
    <t>Бумага плотная</t>
  </si>
  <si>
    <t>Бумага А4</t>
  </si>
  <si>
    <t xml:space="preserve">Карандаш </t>
  </si>
  <si>
    <t>Резинка-ластик</t>
  </si>
  <si>
    <t xml:space="preserve">Скотч (большие) </t>
  </si>
  <si>
    <t>Скотч (канцелярские)</t>
  </si>
  <si>
    <t>Стикер</t>
  </si>
  <si>
    <t>Офисный набор</t>
  </si>
  <si>
    <t>Тетрадь</t>
  </si>
  <si>
    <t>Тетрадь А4</t>
  </si>
  <si>
    <t>Клей-карандаш</t>
  </si>
  <si>
    <t>Штрих-корректор</t>
  </si>
  <si>
    <t>Линейка</t>
  </si>
  <si>
    <t>Ежедневник</t>
  </si>
  <si>
    <t xml:space="preserve">Точилка </t>
  </si>
  <si>
    <t xml:space="preserve">Ножницы </t>
  </si>
  <si>
    <t>Нож канцелярский</t>
  </si>
  <si>
    <t>Хозяйственные товары</t>
  </si>
  <si>
    <t>Туалетная бумага</t>
  </si>
  <si>
    <t>уп.</t>
  </si>
  <si>
    <t>Полотенце бумажное</t>
  </si>
  <si>
    <t>Салфетки бумажные</t>
  </si>
  <si>
    <t>Перчатки (резиновые)</t>
  </si>
  <si>
    <t>пара</t>
  </si>
  <si>
    <t>Перчатки х/б</t>
  </si>
  <si>
    <t>Чистящее средство для раковин</t>
  </si>
  <si>
    <t>Освежитель воздуха</t>
  </si>
  <si>
    <t>Салфетки для пыли</t>
  </si>
  <si>
    <t>уп</t>
  </si>
  <si>
    <t>Салфетки для пола</t>
  </si>
  <si>
    <t>Салфетки для компьютеров</t>
  </si>
  <si>
    <t>Жидкое мыло туалетное 5 л.</t>
  </si>
  <si>
    <t>бутыль</t>
  </si>
  <si>
    <t>Чистящее средство для пола</t>
  </si>
  <si>
    <t>пач</t>
  </si>
  <si>
    <t>Полироль для мебели</t>
  </si>
  <si>
    <t>шт</t>
  </si>
  <si>
    <t>Мешки под мусор (большие)</t>
  </si>
  <si>
    <t>Мешки под мусор (маленькие)</t>
  </si>
  <si>
    <t>Чистящее средство для окон и зеркал</t>
  </si>
  <si>
    <t>Ершик для унитаза</t>
  </si>
  <si>
    <t xml:space="preserve">Швабра </t>
  </si>
  <si>
    <t xml:space="preserve">Щетка с совком </t>
  </si>
  <si>
    <t xml:space="preserve">Метелка </t>
  </si>
  <si>
    <t>Ноутбук</t>
  </si>
  <si>
    <t xml:space="preserve">Картридж 737 </t>
  </si>
  <si>
    <t>Картридж 285 А</t>
  </si>
  <si>
    <t>Картридж 728</t>
  </si>
  <si>
    <t>Метелки</t>
  </si>
  <si>
    <t>Лазерный картридж СЕ283/737А (МАК)</t>
  </si>
  <si>
    <t>Лазерный картридж Q2612А (МАК)</t>
  </si>
  <si>
    <t>Лазерный картридж СЕ285А (МАК)</t>
  </si>
  <si>
    <t>Лазерный картридж СЕ278/728А (МАК)</t>
  </si>
  <si>
    <t>Услуги по оргтехнике</t>
  </si>
  <si>
    <t>Административные расходы</t>
  </si>
  <si>
    <t>техосмотр</t>
  </si>
  <si>
    <t>запасные части</t>
  </si>
  <si>
    <t>шины зимние</t>
  </si>
  <si>
    <t>шины летние</t>
  </si>
  <si>
    <t>Расходы на повышение квалификации, семинары</t>
  </si>
  <si>
    <t>страховка автомашин</t>
  </si>
  <si>
    <t>Обслуживание кондиционеров</t>
  </si>
  <si>
    <t>аксессуары для автомашин</t>
  </si>
  <si>
    <t>Дератизация, дезинфекция (общая площадь 1247 м2)</t>
  </si>
  <si>
    <t>Топливо</t>
  </si>
  <si>
    <t>Командировочные расходы</t>
  </si>
  <si>
    <t>Обслуживание сайта</t>
  </si>
  <si>
    <t>Картридж 219 А</t>
  </si>
  <si>
    <t>Картридж 217 А</t>
  </si>
  <si>
    <t>Лазерный картридж СF217А (МАК) без чипа</t>
  </si>
  <si>
    <t>Лазерный картридж СF219А (МАК) без чипа</t>
  </si>
  <si>
    <t xml:space="preserve">Услуга по техническому обслуживанию по электроснабжению </t>
  </si>
  <si>
    <t>Услуга по техническому обслуживанию системы учета тепловой энергии</t>
  </si>
  <si>
    <t>Магнитно-маркетная доска</t>
  </si>
  <si>
    <t>Расходы  делопроизводства</t>
  </si>
  <si>
    <t>обслуживание автомобилей</t>
  </si>
  <si>
    <t>МФУ</t>
  </si>
  <si>
    <t xml:space="preserve">Бензин АИ-95 по карточной системе </t>
  </si>
  <si>
    <t>Картридж 2612А</t>
  </si>
  <si>
    <t xml:space="preserve">Автошина                                            Размер: 225/55 R17  </t>
  </si>
  <si>
    <t xml:space="preserve">Автошина                                             Размер: 205/65 R16 </t>
  </si>
  <si>
    <t>Регион, место поставки товара, выполнения работ, оказания услуг</t>
  </si>
  <si>
    <t>Кол-во, объем</t>
  </si>
  <si>
    <t>Сумма, планируемая для закупки ТРУ с НДС, тенге.</t>
  </si>
  <si>
    <t>Наименование закупаемых  товаров, работ и услуг</t>
  </si>
  <si>
    <t>краткая характеристика (описание) товаров, работ и услуг с указанием (СК РК, ГОСТ, ТУ и т.д.)</t>
  </si>
  <si>
    <t>Дополнительная характеристика (описание) товаров, работ и услуг с указанием СТ РК, ГОСТ, ТУ и т.д.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</si>
  <si>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</si>
  <si>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</si>
  <si>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ед. изм.</t>
  </si>
  <si>
    <t>Сумма, планируемая для закупок ТРУ без НДС, тенге.</t>
  </si>
  <si>
    <t>Срок осуществления закупок (предпологаемая дата/месяц проведения)</t>
  </si>
  <si>
    <t>г. Усть- Каменогорск,  ул. Белинского, 36</t>
  </si>
  <si>
    <t>апрель</t>
  </si>
  <si>
    <t>январь</t>
  </si>
  <si>
    <t xml:space="preserve">Техническое обслуживание офиса </t>
  </si>
  <si>
    <t>Опрессовка</t>
  </si>
  <si>
    <t xml:space="preserve">Вывоз снега и уборка сосулек  </t>
  </si>
  <si>
    <t>Водители (4 ед.)</t>
  </si>
  <si>
    <t>Социальные услуги</t>
  </si>
  <si>
    <t>август-сентябрь</t>
  </si>
  <si>
    <t xml:space="preserve">Автошина                                            Размер: 235/60 R18 </t>
  </si>
  <si>
    <t xml:space="preserve">Автошина                                            Размер: 235/60 R18  </t>
  </si>
  <si>
    <t xml:space="preserve">Автошина                                            Размер: 225/60 R17  </t>
  </si>
  <si>
    <t xml:space="preserve">Автошина                                             Размер: 215/60 R16 </t>
  </si>
  <si>
    <t>Литр</t>
  </si>
  <si>
    <t>Обязательное медицинское страхование работников (ответственность работодателя)</t>
  </si>
  <si>
    <t>Intel Core i5 1035G1 1100MHz / 21.5" / 1920x1080 / 8Gb / 1000Gb HDD / Intel UHD Graphics / Wi-Fi / Bluetooth /</t>
  </si>
  <si>
    <t>Моноблок</t>
  </si>
  <si>
    <t xml:space="preserve">цена </t>
  </si>
  <si>
    <t>Монитор 21,5" TFT AOC E2070SWN, 1600x900, 200cd, 5 ms, Black</t>
  </si>
  <si>
    <t>Intel Core i5 10300H 2500 Mhz / 15.6" / 1920x1080 / 8Gb / 512Gb SSD / NVIDIA GeForce GTX 1650 4Gb / Wi-Fi / Bluetooth /</t>
  </si>
  <si>
    <t>МФУ HP LaserJet Pro MFP M428fdw A4 W1A30A Printer (A4), Printer/Scanner/Copier/ADF</t>
  </si>
  <si>
    <t>Мебель</t>
  </si>
  <si>
    <t xml:space="preserve">Герб РК </t>
  </si>
  <si>
    <t>Диаметр  500 мм, с латиницей</t>
  </si>
  <si>
    <t>г.Усть-Каменогорск, ул.Белинского,36</t>
  </si>
  <si>
    <t>Лабораторное исследование на COVID-19 методом ПЦР</t>
  </si>
  <si>
    <t xml:space="preserve">Продление регистрации доменного имени 2-го уровня </t>
  </si>
  <si>
    <t>Продление SSL-сертификат</t>
  </si>
  <si>
    <t>Информационное сопровождение веб-сайта (создание новых страниц -до 20-ти страниц, внесение  изменений в существующие страницы - до 50-ти)</t>
  </si>
  <si>
    <t>Программно-техническое сопровождение веб-сайта (хостинг)</t>
  </si>
  <si>
    <t>Программно-техническое сопровождение почтового сервера (хостинг)</t>
  </si>
  <si>
    <t>Администрирование почтового сервера (до 30 /я)</t>
  </si>
  <si>
    <t>Техническое обслуживание кондиционера</t>
  </si>
  <si>
    <t>Услуги автовышки</t>
  </si>
  <si>
    <t xml:space="preserve">Огнетушитель </t>
  </si>
  <si>
    <t xml:space="preserve">Порошковый ОП-2 2кг </t>
  </si>
  <si>
    <t>Трос буксировочный</t>
  </si>
  <si>
    <t>5 тонн, 4,5 метра</t>
  </si>
  <si>
    <t>Провод прикуривателя</t>
  </si>
  <si>
    <t>600 А, 3 метра</t>
  </si>
  <si>
    <t>400 А, 2,5 метра</t>
  </si>
  <si>
    <t>Тряпка резиновая</t>
  </si>
  <si>
    <t>маленькая</t>
  </si>
  <si>
    <t>Тряпка микрофибра</t>
  </si>
  <si>
    <t xml:space="preserve">Ароматизатор </t>
  </si>
  <si>
    <t>Дворники зимние</t>
  </si>
  <si>
    <t>600 мм*3 шт., 480мм*1шт., 450 мм*1 шт., 400 мм*1</t>
  </si>
  <si>
    <t xml:space="preserve">Дворники летние </t>
  </si>
  <si>
    <t xml:space="preserve"> </t>
  </si>
  <si>
    <t>Набор для ремонта шин</t>
  </si>
  <si>
    <t>набор состоит из шипов и жгутов для шиномонтажа.</t>
  </si>
  <si>
    <t>набор</t>
  </si>
  <si>
    <t xml:space="preserve">Домкрат ромб </t>
  </si>
  <si>
    <t>3 тонны</t>
  </si>
  <si>
    <t xml:space="preserve">Набор отверток </t>
  </si>
  <si>
    <t>6 предметов, ударные</t>
  </si>
  <si>
    <t xml:space="preserve">Набор инструментов </t>
  </si>
  <si>
    <t>46 предметов</t>
  </si>
  <si>
    <t>Сумка автомобильная в багажник</t>
  </si>
  <si>
    <t>Тент для автомобиля</t>
  </si>
  <si>
    <t>размер 530х200х150</t>
  </si>
  <si>
    <t>Щетка дворника задняя</t>
  </si>
  <si>
    <t>Набор отверток</t>
  </si>
  <si>
    <t>МФУ формат А3</t>
  </si>
  <si>
    <t>МФУ Epson WF-7620TWF C11CC97302 (A3, струйный, цветной)</t>
  </si>
  <si>
    <t>Флагшток</t>
  </si>
  <si>
    <t>Портрет Президента (90*60)</t>
  </si>
  <si>
    <t>Знамя РК</t>
  </si>
  <si>
    <t>с бахрамой кистями аппликации</t>
  </si>
  <si>
    <t>февраль</t>
  </si>
  <si>
    <t>г.Усть-Каменогорск, ул.Белинского,37</t>
  </si>
  <si>
    <t>март</t>
  </si>
  <si>
    <t>г.Усть-Каменогорск, ул.Белинского,38</t>
  </si>
  <si>
    <t>г.Усть-Каменогорск, ул.Белинского,39</t>
  </si>
  <si>
    <t>Лабораторное исследование на суммарные антитела COVID-19</t>
  </si>
  <si>
    <t>Аутсорсинг</t>
  </si>
  <si>
    <t>Лопата снеговая</t>
  </si>
  <si>
    <t>Скребок для снега</t>
  </si>
  <si>
    <t>Лопата совковая, с ребром жесткости, рельсовая сталь</t>
  </si>
  <si>
    <t>Лопата штыковая, с ребрами жесткости , рельсовая сталь</t>
  </si>
  <si>
    <t>Метла п/п</t>
  </si>
  <si>
    <t>Замок висячий Булат 75 мм</t>
  </si>
  <si>
    <t>Саморез 5,5*40</t>
  </si>
  <si>
    <t>Сверло Зубр "Мастер" по бетону ударное, 6*110мм</t>
  </si>
  <si>
    <t>Сверло Зубр "Мастер" по бетону ударное, 8*110мм</t>
  </si>
  <si>
    <t>Сверло Зубр "Мастер" по бетону ударное, 10*110мм</t>
  </si>
  <si>
    <t>Сверло спиральное по металлу 3*60, Р6М5, Барс</t>
  </si>
  <si>
    <t>Сверло спиральное по металлу 4*60, Р6М5, Барс</t>
  </si>
  <si>
    <t>Сверло спиральное по металлу 5*60, Р6М5, Барс</t>
  </si>
  <si>
    <t>Сверло спиральное по металлу 6*60, Р6М5, Барс</t>
  </si>
  <si>
    <t>Сверло спиральное по металлу 8*60, Р6М5, Барс</t>
  </si>
  <si>
    <t>Сверло спиральное по металлу 10*60, Р6М5, Барс</t>
  </si>
  <si>
    <t>Сверло ступенчатое, 4-5-6-7-8-9-10-11-12 мм, HSS, спиральный проф, шестигр.хвостовик, Matrix</t>
  </si>
  <si>
    <t>Трос металлополимерерный прозрачный ПР-2,5, (2,5 мм толщина) Сибртех Россия</t>
  </si>
  <si>
    <t>Бокорезы Mini, 130мм., никелированные, авторазжим, двухкомпонентные рукоятки//Matrix</t>
  </si>
  <si>
    <t>Плоскогубцы Mini, 130мм., никелированные, авторазжим, двухкомпонентные рукоятки//Matrix</t>
  </si>
  <si>
    <t>Длинногубцы Mini, 130мм., никелированные, прямые авторазжим, двухкомпонентные рукоятки//Matrix</t>
  </si>
  <si>
    <t>Длинногубцы Mini, 130мм., никелированные, изогнутые, авторазжим, двухкомпонентные рукоятки//Matrix</t>
  </si>
  <si>
    <t>Изолента ПВХ "Терминатор"</t>
  </si>
  <si>
    <t>Клей Момент Монтаж DGII Суперсильный MBn-70, 185г/12/проз/</t>
  </si>
  <si>
    <t>Клей контактный Момент 88 особопрочный ш/б, 125мл/6/48</t>
  </si>
  <si>
    <t xml:space="preserve">Клей универсальный </t>
  </si>
  <si>
    <t>Перчатки трикотажные двойные полушерстяные, спилковый наладонник, 150г, Россия// Сибиртех</t>
  </si>
  <si>
    <t>Отвертка-индикатор</t>
  </si>
  <si>
    <t>Ключ рожковый, 6 х 7мм, желтый цинк//СИБИРТЕХ</t>
  </si>
  <si>
    <t>Ключ рожковый, 8 х 10мм, желтый цинк//СИБИРТЕХ</t>
  </si>
  <si>
    <t>Ключ рожковый, 9 х 11мм, фосфатированный, ГОСТ 2839//СИБИРТЕХ</t>
  </si>
  <si>
    <t>Ключ рожковый, 12 х 13мм, желтый цинк//СИБИРТЕХ</t>
  </si>
  <si>
    <t>Ключ рожковый, 13 х 17мм, желтый цинк//СИБИРТЕХ</t>
  </si>
  <si>
    <t>Ключ рожковый, гаечный СИБИН, белый цинк, 19х22мм</t>
  </si>
  <si>
    <t xml:space="preserve">Хозяйственные товары </t>
  </si>
  <si>
    <t>Светильник LED LZ 464SKP-24</t>
  </si>
  <si>
    <t>г. Усть- Каменогорск,  ул. Белинского, 59</t>
  </si>
  <si>
    <t>Символики РК</t>
  </si>
  <si>
    <t>Итого:</t>
  </si>
  <si>
    <t>вода Тассай. 0,5 л.</t>
  </si>
  <si>
    <t>июнь-июль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</si>
</sst>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01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1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16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3" xfId="1" applyFont="1" applyFill="1" applyBorder="1" applyAlignment="1">
      <alignment horizontal="center" vertical="center" wrapText="1"/>
    </xf>
    <xf numFmtId="164" fontId="7" fillId="0" borderId="0" xfId="1" applyFont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/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64" fontId="3" fillId="0" borderId="1" xfId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0" xfId="1" applyFont="1" applyBorder="1" applyAlignment="1">
      <alignment horizontal="center"/>
    </xf>
    <xf numFmtId="0" fontId="3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164" fontId="3" fillId="0" borderId="1" xfId="1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4" fontId="0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164" fontId="8" fillId="0" borderId="1" xfId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164" fontId="8" fillId="0" borderId="3" xfId="1" applyFont="1" applyFill="1" applyBorder="1" applyAlignment="1">
      <alignment horizontal="center"/>
    </xf>
    <xf numFmtId="164" fontId="2" fillId="0" borderId="3" xfId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164" fontId="3" fillId="0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200\&#1086;&#1073;&#1084;&#1077;&#1085;%20&#1076;&#1086;&#1082;&#1091;&#1084;&#1077;&#1085;&#1090;&#1072;&#1084;&#1080;\&#1053;&#1091;&#1088;&#1083;&#1072;&#1085;\&#1087;&#1083;&#1072;&#1085;%202020&#1075;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30">
          <cell r="B130" t="str">
            <v xml:space="preserve">Оргтехника </v>
          </cell>
        </row>
        <row r="132">
          <cell r="B132" t="str">
            <v xml:space="preserve">Монитор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zoomScale="90" zoomScaleNormal="90" zoomScaleSheetLayoutView="80" workbookViewId="0">
      <pane ySplit="1" topLeftCell="A2" activePane="bottomLeft" state="frozen"/>
      <selection pane="bottomLeft" activeCell="F16" sqref="F15:F16"/>
    </sheetView>
  </sheetViews>
  <sheetFormatPr defaultRowHeight="15" x14ac:dyDescent="0.25"/>
  <cols>
    <col min="1" max="1" width="5.7109375" customWidth="1"/>
    <col min="2" max="2" width="30.7109375" customWidth="1"/>
    <col min="3" max="3" width="30.42578125" customWidth="1"/>
    <col min="4" max="4" width="25.140625" customWidth="1"/>
    <col min="5" max="5" width="25.28515625" customWidth="1"/>
    <col min="6" max="6" width="25.140625" customWidth="1"/>
    <col min="7" max="7" width="19" customWidth="1"/>
    <col min="8" max="8" width="15.42578125" customWidth="1"/>
    <col min="9" max="9" width="10.85546875" customWidth="1"/>
    <col min="10" max="10" width="8.140625" style="10" customWidth="1"/>
    <col min="11" max="11" width="14.85546875" style="43" customWidth="1"/>
    <col min="12" max="12" width="17.140625" style="11" customWidth="1"/>
    <col min="13" max="13" width="18.85546875" style="11" customWidth="1"/>
  </cols>
  <sheetData>
    <row r="1" spans="1:13" ht="94.5" x14ac:dyDescent="0.25">
      <c r="A1" s="2" t="s">
        <v>0</v>
      </c>
      <c r="B1" s="2" t="s">
        <v>125</v>
      </c>
      <c r="C1" s="36" t="s">
        <v>126</v>
      </c>
      <c r="D1" s="36" t="s">
        <v>127</v>
      </c>
      <c r="E1" s="36" t="s">
        <v>132</v>
      </c>
      <c r="F1" s="36" t="s">
        <v>122</v>
      </c>
      <c r="G1" s="36" t="s">
        <v>128</v>
      </c>
      <c r="H1" s="36" t="s">
        <v>129</v>
      </c>
      <c r="I1" s="36" t="s">
        <v>130</v>
      </c>
      <c r="J1" s="5" t="s">
        <v>123</v>
      </c>
      <c r="K1" s="38" t="s">
        <v>150</v>
      </c>
      <c r="L1" s="6" t="s">
        <v>131</v>
      </c>
      <c r="M1" s="6" t="s">
        <v>124</v>
      </c>
    </row>
    <row r="2" spans="1:13" ht="15.75" x14ac:dyDescent="0.25">
      <c r="A2" s="5">
        <v>1</v>
      </c>
      <c r="B2" s="5">
        <v>2</v>
      </c>
      <c r="C2" s="36">
        <v>3</v>
      </c>
      <c r="D2" s="36">
        <v>4</v>
      </c>
      <c r="E2" s="36">
        <v>5</v>
      </c>
      <c r="F2" s="36">
        <v>6</v>
      </c>
      <c r="G2" s="36">
        <v>7</v>
      </c>
      <c r="H2" s="36">
        <v>8</v>
      </c>
      <c r="I2" s="36">
        <v>9</v>
      </c>
      <c r="J2" s="5">
        <v>10</v>
      </c>
      <c r="K2" s="38"/>
      <c r="L2" s="37">
        <v>11</v>
      </c>
      <c r="M2" s="37">
        <v>12</v>
      </c>
    </row>
    <row r="3" spans="1:13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8"/>
      <c r="L3" s="37"/>
      <c r="M3" s="37"/>
    </row>
    <row r="4" spans="1:13" ht="15.75" x14ac:dyDescent="0.25">
      <c r="A4" s="96" t="s">
        <v>95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s="33" customFormat="1" ht="15.75" x14ac:dyDescent="0.25">
      <c r="A5" s="86" t="s">
        <v>116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33" customFormat="1" ht="15.75" x14ac:dyDescent="0.25">
      <c r="A6" s="50"/>
      <c r="B6" s="23" t="s">
        <v>96</v>
      </c>
      <c r="C6" s="23"/>
      <c r="D6" s="23"/>
      <c r="E6" s="23"/>
      <c r="F6" s="23"/>
      <c r="G6" s="23"/>
      <c r="H6" s="23"/>
      <c r="I6" s="23"/>
      <c r="J6" s="21">
        <v>3</v>
      </c>
      <c r="K6" s="39">
        <v>3500</v>
      </c>
      <c r="L6" s="22">
        <f>M6/1.12</f>
        <v>10500</v>
      </c>
      <c r="M6" s="22">
        <f>K6*J6*1.12</f>
        <v>11760.000000000002</v>
      </c>
    </row>
    <row r="7" spans="1:13" s="33" customFormat="1" ht="15.75" x14ac:dyDescent="0.25">
      <c r="A7" s="50"/>
      <c r="B7" s="23" t="s">
        <v>101</v>
      </c>
      <c r="C7" s="23"/>
      <c r="D7" s="23"/>
      <c r="E7" s="23"/>
      <c r="F7" s="23"/>
      <c r="G7" s="23"/>
      <c r="H7" s="23"/>
      <c r="I7" s="23"/>
      <c r="J7" s="21">
        <v>3</v>
      </c>
      <c r="K7" s="39">
        <v>84457</v>
      </c>
      <c r="L7" s="22">
        <v>84457</v>
      </c>
      <c r="M7" s="22">
        <f>L7*1.12</f>
        <v>94591.840000000011</v>
      </c>
    </row>
    <row r="8" spans="1:13" s="33" customFormat="1" ht="15.75" x14ac:dyDescent="0.25">
      <c r="A8" s="50"/>
      <c r="B8" s="55"/>
      <c r="C8" s="25"/>
      <c r="D8" s="25"/>
      <c r="E8" s="25"/>
      <c r="F8" s="25"/>
      <c r="G8" s="25"/>
      <c r="H8" s="25"/>
      <c r="I8" s="25"/>
      <c r="J8" s="49"/>
      <c r="K8" s="56"/>
      <c r="L8" s="22"/>
      <c r="M8" s="24">
        <f>SUM(M6:M7)</f>
        <v>106351.84000000001</v>
      </c>
    </row>
    <row r="9" spans="1:13" s="33" customFormat="1" ht="15.75" x14ac:dyDescent="0.25">
      <c r="A9" s="50"/>
      <c r="B9" s="86" t="s">
        <v>103</v>
      </c>
      <c r="C9" s="87"/>
      <c r="D9" s="87"/>
      <c r="E9" s="87"/>
      <c r="F9" s="87"/>
      <c r="G9" s="87"/>
      <c r="H9" s="87"/>
      <c r="I9" s="87"/>
      <c r="J9" s="87"/>
      <c r="K9" s="91"/>
      <c r="L9" s="22"/>
      <c r="M9" s="22"/>
    </row>
    <row r="10" spans="1:13" s="33" customFormat="1" ht="31.5" x14ac:dyDescent="0.25">
      <c r="A10" s="50"/>
      <c r="B10" s="23" t="s">
        <v>167</v>
      </c>
      <c r="C10" s="23" t="s">
        <v>168</v>
      </c>
      <c r="D10" s="23"/>
      <c r="E10" s="23"/>
      <c r="F10" s="23" t="s">
        <v>133</v>
      </c>
      <c r="G10" s="23"/>
      <c r="H10" s="23"/>
      <c r="I10" s="23" t="s">
        <v>3</v>
      </c>
      <c r="J10" s="21">
        <v>3</v>
      </c>
      <c r="K10" s="39">
        <v>3900</v>
      </c>
      <c r="L10" s="22">
        <f>K10*J10</f>
        <v>11700</v>
      </c>
      <c r="M10" s="22">
        <f>L10*1.12</f>
        <v>13104.000000000002</v>
      </c>
    </row>
    <row r="11" spans="1:13" s="33" customFormat="1" ht="31.5" x14ac:dyDescent="0.25">
      <c r="A11" s="50"/>
      <c r="B11" s="23" t="s">
        <v>169</v>
      </c>
      <c r="C11" s="23" t="s">
        <v>170</v>
      </c>
      <c r="D11" s="23"/>
      <c r="E11" s="23"/>
      <c r="F11" s="23" t="s">
        <v>133</v>
      </c>
      <c r="G11" s="23"/>
      <c r="H11" s="23"/>
      <c r="I11" s="23" t="s">
        <v>3</v>
      </c>
      <c r="J11" s="21">
        <v>3</v>
      </c>
      <c r="K11" s="39">
        <v>2500</v>
      </c>
      <c r="L11" s="22">
        <f t="shared" ref="L11:L25" si="0">K11*J11</f>
        <v>7500</v>
      </c>
      <c r="M11" s="22">
        <f t="shared" ref="M11:M25" si="1">L11*1.12</f>
        <v>8400</v>
      </c>
    </row>
    <row r="12" spans="1:13" s="33" customFormat="1" ht="31.5" x14ac:dyDescent="0.25">
      <c r="A12" s="50"/>
      <c r="B12" s="23" t="s">
        <v>171</v>
      </c>
      <c r="C12" s="23" t="s">
        <v>172</v>
      </c>
      <c r="D12" s="23"/>
      <c r="E12" s="23"/>
      <c r="F12" s="23" t="s">
        <v>133</v>
      </c>
      <c r="G12" s="23"/>
      <c r="H12" s="23"/>
      <c r="I12" s="23" t="s">
        <v>3</v>
      </c>
      <c r="J12" s="21">
        <v>2</v>
      </c>
      <c r="K12" s="39">
        <v>7000</v>
      </c>
      <c r="L12" s="22">
        <f t="shared" si="0"/>
        <v>14000</v>
      </c>
      <c r="M12" s="22">
        <f t="shared" si="1"/>
        <v>15680.000000000002</v>
      </c>
    </row>
    <row r="13" spans="1:13" s="33" customFormat="1" ht="31.5" x14ac:dyDescent="0.25">
      <c r="A13" s="50"/>
      <c r="B13" s="23" t="s">
        <v>171</v>
      </c>
      <c r="C13" s="23" t="s">
        <v>173</v>
      </c>
      <c r="D13" s="23"/>
      <c r="E13" s="23"/>
      <c r="F13" s="23" t="s">
        <v>133</v>
      </c>
      <c r="G13" s="23"/>
      <c r="H13" s="23"/>
      <c r="I13" s="23" t="s">
        <v>3</v>
      </c>
      <c r="J13" s="21">
        <v>1</v>
      </c>
      <c r="K13" s="39">
        <v>4600</v>
      </c>
      <c r="L13" s="22">
        <f t="shared" si="0"/>
        <v>4600</v>
      </c>
      <c r="M13" s="22">
        <f t="shared" si="1"/>
        <v>5152.0000000000009</v>
      </c>
    </row>
    <row r="14" spans="1:13" s="33" customFormat="1" ht="31.5" x14ac:dyDescent="0.25">
      <c r="A14" s="50"/>
      <c r="B14" s="23" t="s">
        <v>174</v>
      </c>
      <c r="C14" s="23" t="s">
        <v>175</v>
      </c>
      <c r="D14" s="23"/>
      <c r="E14" s="23"/>
      <c r="F14" s="23" t="s">
        <v>133</v>
      </c>
      <c r="G14" s="23"/>
      <c r="H14" s="23"/>
      <c r="I14" s="23" t="s">
        <v>3</v>
      </c>
      <c r="J14" s="21">
        <v>3</v>
      </c>
      <c r="K14" s="39">
        <v>400</v>
      </c>
      <c r="L14" s="22">
        <f t="shared" si="0"/>
        <v>1200</v>
      </c>
      <c r="M14" s="22">
        <f t="shared" si="1"/>
        <v>1344.0000000000002</v>
      </c>
    </row>
    <row r="15" spans="1:13" s="33" customFormat="1" ht="31.5" x14ac:dyDescent="0.25">
      <c r="A15" s="50"/>
      <c r="B15" s="23" t="s">
        <v>176</v>
      </c>
      <c r="C15" s="23"/>
      <c r="D15" s="23"/>
      <c r="E15" s="23"/>
      <c r="F15" s="23" t="s">
        <v>133</v>
      </c>
      <c r="G15" s="23"/>
      <c r="H15" s="23"/>
      <c r="I15" s="23" t="s">
        <v>3</v>
      </c>
      <c r="J15" s="21">
        <v>3</v>
      </c>
      <c r="K15" s="39">
        <v>500</v>
      </c>
      <c r="L15" s="22">
        <f t="shared" si="0"/>
        <v>1500</v>
      </c>
      <c r="M15" s="22">
        <f t="shared" si="1"/>
        <v>1680.0000000000002</v>
      </c>
    </row>
    <row r="16" spans="1:13" s="33" customFormat="1" ht="31.5" x14ac:dyDescent="0.25">
      <c r="A16" s="50"/>
      <c r="B16" s="23" t="s">
        <v>177</v>
      </c>
      <c r="C16" s="23"/>
      <c r="D16" s="23"/>
      <c r="E16" s="23"/>
      <c r="F16" s="23" t="s">
        <v>133</v>
      </c>
      <c r="G16" s="23"/>
      <c r="H16" s="23"/>
      <c r="I16" s="23" t="s">
        <v>3</v>
      </c>
      <c r="J16" s="21">
        <v>3</v>
      </c>
      <c r="K16" s="39">
        <v>1200</v>
      </c>
      <c r="L16" s="22">
        <f t="shared" si="0"/>
        <v>3600</v>
      </c>
      <c r="M16" s="22">
        <f t="shared" si="1"/>
        <v>4032.0000000000005</v>
      </c>
    </row>
    <row r="17" spans="1:13" s="33" customFormat="1" ht="31.5" x14ac:dyDescent="0.25">
      <c r="A17" s="50"/>
      <c r="B17" s="23" t="s">
        <v>178</v>
      </c>
      <c r="C17" s="23" t="s">
        <v>179</v>
      </c>
      <c r="D17" s="23"/>
      <c r="E17" s="23"/>
      <c r="F17" s="23" t="s">
        <v>133</v>
      </c>
      <c r="G17" s="23"/>
      <c r="H17" s="23"/>
      <c r="I17" s="23" t="s">
        <v>3</v>
      </c>
      <c r="J17" s="21">
        <v>6</v>
      </c>
      <c r="K17" s="39">
        <v>2000</v>
      </c>
      <c r="L17" s="22">
        <f t="shared" si="0"/>
        <v>12000</v>
      </c>
      <c r="M17" s="22">
        <f t="shared" si="1"/>
        <v>13440.000000000002</v>
      </c>
    </row>
    <row r="18" spans="1:13" s="33" customFormat="1" ht="31.5" x14ac:dyDescent="0.25">
      <c r="A18" s="50"/>
      <c r="B18" s="23" t="s">
        <v>180</v>
      </c>
      <c r="C18" s="23" t="s">
        <v>179</v>
      </c>
      <c r="D18" s="23"/>
      <c r="E18" s="23"/>
      <c r="F18" s="23" t="s">
        <v>133</v>
      </c>
      <c r="G18" s="23"/>
      <c r="H18" s="23"/>
      <c r="I18" s="23" t="s">
        <v>3</v>
      </c>
      <c r="J18" s="21">
        <v>6</v>
      </c>
      <c r="K18" s="39">
        <v>1800</v>
      </c>
      <c r="L18" s="22">
        <f t="shared" si="0"/>
        <v>10800</v>
      </c>
      <c r="M18" s="22">
        <f t="shared" si="1"/>
        <v>12096.000000000002</v>
      </c>
    </row>
    <row r="19" spans="1:13" s="33" customFormat="1" ht="31.5" x14ac:dyDescent="0.25">
      <c r="A19" s="50" t="s">
        <v>181</v>
      </c>
      <c r="B19" s="23" t="s">
        <v>182</v>
      </c>
      <c r="C19" s="23" t="s">
        <v>183</v>
      </c>
      <c r="D19" s="23"/>
      <c r="E19" s="23"/>
      <c r="F19" s="23" t="s">
        <v>133</v>
      </c>
      <c r="G19" s="23"/>
      <c r="H19" s="23"/>
      <c r="I19" s="23" t="s">
        <v>184</v>
      </c>
      <c r="J19" s="21">
        <v>3</v>
      </c>
      <c r="K19" s="39">
        <v>1800</v>
      </c>
      <c r="L19" s="22">
        <f t="shared" si="0"/>
        <v>5400</v>
      </c>
      <c r="M19" s="22">
        <f t="shared" si="1"/>
        <v>6048.0000000000009</v>
      </c>
    </row>
    <row r="20" spans="1:13" s="33" customFormat="1" ht="31.5" x14ac:dyDescent="0.25">
      <c r="A20" s="50"/>
      <c r="B20" s="23" t="s">
        <v>185</v>
      </c>
      <c r="C20" s="23" t="s">
        <v>186</v>
      </c>
      <c r="D20" s="23"/>
      <c r="E20" s="23"/>
      <c r="F20" s="23" t="s">
        <v>133</v>
      </c>
      <c r="G20" s="23"/>
      <c r="H20" s="23"/>
      <c r="I20" s="23" t="s">
        <v>3</v>
      </c>
      <c r="J20" s="21">
        <v>1</v>
      </c>
      <c r="K20" s="39">
        <v>5900</v>
      </c>
      <c r="L20" s="22">
        <f t="shared" si="0"/>
        <v>5900</v>
      </c>
      <c r="M20" s="22">
        <f t="shared" si="1"/>
        <v>6608.0000000000009</v>
      </c>
    </row>
    <row r="21" spans="1:13" s="33" customFormat="1" ht="31.5" x14ac:dyDescent="0.25">
      <c r="A21" s="50"/>
      <c r="B21" s="23" t="s">
        <v>187</v>
      </c>
      <c r="C21" s="23" t="s">
        <v>188</v>
      </c>
      <c r="D21" s="23"/>
      <c r="E21" s="23"/>
      <c r="F21" s="23" t="s">
        <v>133</v>
      </c>
      <c r="G21" s="23"/>
      <c r="H21" s="23"/>
      <c r="I21" s="23" t="s">
        <v>184</v>
      </c>
      <c r="J21" s="21">
        <v>3</v>
      </c>
      <c r="K21" s="39">
        <v>2700</v>
      </c>
      <c r="L21" s="22">
        <f t="shared" si="0"/>
        <v>8100</v>
      </c>
      <c r="M21" s="22">
        <f t="shared" si="1"/>
        <v>9072</v>
      </c>
    </row>
    <row r="22" spans="1:13" s="33" customFormat="1" ht="31.5" x14ac:dyDescent="0.25">
      <c r="A22" s="50"/>
      <c r="B22" s="23" t="s">
        <v>189</v>
      </c>
      <c r="C22" s="23" t="s">
        <v>190</v>
      </c>
      <c r="D22" s="23"/>
      <c r="E22" s="23"/>
      <c r="F22" s="23" t="s">
        <v>133</v>
      </c>
      <c r="G22" s="23"/>
      <c r="H22" s="23"/>
      <c r="I22" s="23" t="s">
        <v>184</v>
      </c>
      <c r="J22" s="21">
        <v>3</v>
      </c>
      <c r="K22" s="39">
        <v>4800</v>
      </c>
      <c r="L22" s="22">
        <f t="shared" si="0"/>
        <v>14400</v>
      </c>
      <c r="M22" s="22">
        <f t="shared" si="1"/>
        <v>16128.000000000002</v>
      </c>
    </row>
    <row r="23" spans="1:13" s="33" customFormat="1" ht="31.5" x14ac:dyDescent="0.25">
      <c r="A23" s="50"/>
      <c r="B23" s="23" t="s">
        <v>191</v>
      </c>
      <c r="C23" s="23"/>
      <c r="D23" s="23"/>
      <c r="E23" s="23"/>
      <c r="F23" s="23" t="s">
        <v>133</v>
      </c>
      <c r="G23" s="23"/>
      <c r="H23" s="23"/>
      <c r="I23" s="23" t="s">
        <v>3</v>
      </c>
      <c r="J23" s="21">
        <v>3</v>
      </c>
      <c r="K23" s="39">
        <v>7000</v>
      </c>
      <c r="L23" s="22">
        <f t="shared" si="0"/>
        <v>21000</v>
      </c>
      <c r="M23" s="22">
        <f t="shared" si="1"/>
        <v>23520.000000000004</v>
      </c>
    </row>
    <row r="24" spans="1:13" s="33" customFormat="1" ht="31.5" x14ac:dyDescent="0.25">
      <c r="A24" s="50"/>
      <c r="B24" s="23" t="s">
        <v>192</v>
      </c>
      <c r="C24" s="23" t="s">
        <v>193</v>
      </c>
      <c r="D24" s="23"/>
      <c r="E24" s="23"/>
      <c r="F24" s="23" t="s">
        <v>133</v>
      </c>
      <c r="G24" s="23"/>
      <c r="H24" s="23"/>
      <c r="I24" s="23" t="s">
        <v>3</v>
      </c>
      <c r="J24" s="21">
        <v>1</v>
      </c>
      <c r="K24" s="39">
        <v>4000</v>
      </c>
      <c r="L24" s="22">
        <f t="shared" si="0"/>
        <v>4000</v>
      </c>
      <c r="M24" s="22">
        <f t="shared" si="1"/>
        <v>4480</v>
      </c>
    </row>
    <row r="25" spans="1:13" s="33" customFormat="1" ht="31.5" x14ac:dyDescent="0.25">
      <c r="A25" s="50"/>
      <c r="B25" s="23" t="s">
        <v>194</v>
      </c>
      <c r="C25" s="23"/>
      <c r="D25" s="23"/>
      <c r="E25" s="23"/>
      <c r="F25" s="23" t="s">
        <v>133</v>
      </c>
      <c r="G25" s="23"/>
      <c r="H25" s="23"/>
      <c r="I25" s="23" t="s">
        <v>3</v>
      </c>
      <c r="J25" s="21">
        <v>1</v>
      </c>
      <c r="K25" s="39">
        <v>3500</v>
      </c>
      <c r="L25" s="22">
        <f t="shared" si="0"/>
        <v>3500</v>
      </c>
      <c r="M25" s="22">
        <f t="shared" si="1"/>
        <v>3920.0000000000005</v>
      </c>
    </row>
    <row r="26" spans="1:13" s="33" customFormat="1" ht="15.75" x14ac:dyDescent="0.25">
      <c r="A26" s="50"/>
      <c r="B26" s="23"/>
      <c r="C26" s="23"/>
      <c r="D26" s="23"/>
      <c r="E26" s="23"/>
      <c r="F26" s="23"/>
      <c r="G26" s="23"/>
      <c r="H26" s="23"/>
      <c r="I26" s="23"/>
      <c r="J26" s="21"/>
      <c r="K26" s="39"/>
      <c r="L26" s="22"/>
      <c r="M26" s="24">
        <f>SUM(M10:M25)</f>
        <v>144704</v>
      </c>
    </row>
    <row r="27" spans="1:13" s="33" customFormat="1" ht="15.75" x14ac:dyDescent="0.25">
      <c r="A27" s="50"/>
      <c r="B27" s="23"/>
      <c r="C27" s="23"/>
      <c r="D27" s="23"/>
      <c r="E27" s="23"/>
      <c r="F27" s="23"/>
      <c r="G27" s="23"/>
      <c r="H27" s="23"/>
      <c r="I27" s="23"/>
      <c r="J27" s="21"/>
      <c r="K27" s="39"/>
      <c r="L27" s="22"/>
      <c r="M27" s="24"/>
    </row>
    <row r="28" spans="1:13" s="33" customFormat="1" ht="15.75" x14ac:dyDescent="0.25">
      <c r="A28" s="50"/>
      <c r="B28" s="32" t="s">
        <v>97</v>
      </c>
      <c r="C28" s="32"/>
      <c r="D28" s="32"/>
      <c r="E28" s="32"/>
      <c r="F28" s="32"/>
      <c r="G28" s="32"/>
      <c r="H28" s="32"/>
      <c r="I28" s="32"/>
      <c r="J28" s="21"/>
      <c r="K28" s="39"/>
      <c r="L28" s="22"/>
      <c r="M28" s="22">
        <f>L28*J28</f>
        <v>0</v>
      </c>
    </row>
    <row r="29" spans="1:13" s="33" customFormat="1" ht="15.75" x14ac:dyDescent="0.25">
      <c r="A29" s="97"/>
      <c r="B29" s="54" t="s">
        <v>98</v>
      </c>
      <c r="C29" s="54"/>
      <c r="D29" s="54"/>
      <c r="E29" s="54"/>
      <c r="F29" s="54"/>
      <c r="G29" s="54"/>
      <c r="H29" s="54"/>
      <c r="I29" s="54"/>
      <c r="J29" s="21"/>
      <c r="K29" s="39"/>
      <c r="L29" s="22"/>
      <c r="M29" s="22">
        <f>L29*J29</f>
        <v>0</v>
      </c>
    </row>
    <row r="30" spans="1:13" s="33" customFormat="1" ht="31.5" x14ac:dyDescent="0.25">
      <c r="A30" s="98"/>
      <c r="B30" s="23" t="s">
        <v>142</v>
      </c>
      <c r="C30" s="23"/>
      <c r="D30" s="23"/>
      <c r="E30" s="23"/>
      <c r="F30" s="23" t="e">
        <f>$F$35</f>
        <v>#REF!</v>
      </c>
      <c r="G30" s="23"/>
      <c r="H30" s="23"/>
      <c r="I30" s="23"/>
      <c r="J30" s="21">
        <v>4</v>
      </c>
      <c r="K30" s="39">
        <v>68500</v>
      </c>
      <c r="L30" s="22">
        <f>M30/1.12</f>
        <v>244642.85714285713</v>
      </c>
      <c r="M30" s="22">
        <f>K30*J30</f>
        <v>274000</v>
      </c>
    </row>
    <row r="31" spans="1:13" s="33" customFormat="1" ht="31.5" x14ac:dyDescent="0.25">
      <c r="A31" s="98"/>
      <c r="B31" s="23" t="s">
        <v>120</v>
      </c>
      <c r="C31" s="23"/>
      <c r="D31" s="23"/>
      <c r="E31" s="23"/>
      <c r="F31" s="23" t="e">
        <f>$F$35</f>
        <v>#REF!</v>
      </c>
      <c r="G31" s="23"/>
      <c r="H31" s="23"/>
      <c r="I31" s="23"/>
      <c r="J31" s="21">
        <v>4</v>
      </c>
      <c r="K31" s="39">
        <v>65500</v>
      </c>
      <c r="L31" s="22">
        <f>M31/1.12</f>
        <v>233928.57142857142</v>
      </c>
      <c r="M31" s="22">
        <f>K31*J31</f>
        <v>262000</v>
      </c>
    </row>
    <row r="32" spans="1:13" s="33" customFormat="1" ht="31.5" x14ac:dyDescent="0.25">
      <c r="A32" s="98"/>
      <c r="B32" s="23" t="s">
        <v>121</v>
      </c>
      <c r="C32" s="23"/>
      <c r="D32" s="23"/>
      <c r="E32" s="23"/>
      <c r="F32" s="23" t="e">
        <f>$F$35</f>
        <v>#REF!</v>
      </c>
      <c r="G32" s="23"/>
      <c r="H32" s="23"/>
      <c r="I32" s="23"/>
      <c r="J32" s="21">
        <v>4</v>
      </c>
      <c r="K32" s="39">
        <v>46250</v>
      </c>
      <c r="L32" s="22">
        <f>M32/1.12</f>
        <v>165178.57142857142</v>
      </c>
      <c r="M32" s="22">
        <f>K32*J32</f>
        <v>185000</v>
      </c>
    </row>
    <row r="33" spans="1:13" s="33" customFormat="1" ht="15.75" x14ac:dyDescent="0.25">
      <c r="A33" s="53"/>
      <c r="B33" s="23"/>
      <c r="C33" s="23"/>
      <c r="D33" s="23"/>
      <c r="E33" s="23"/>
      <c r="F33" s="23"/>
      <c r="G33" s="23"/>
      <c r="H33" s="23"/>
      <c r="I33" s="23"/>
      <c r="J33" s="21"/>
      <c r="K33" s="39"/>
      <c r="L33" s="22"/>
      <c r="M33" s="24">
        <f>SUM(M30:M32)</f>
        <v>721000</v>
      </c>
    </row>
    <row r="34" spans="1:13" s="33" customFormat="1" ht="15.75" x14ac:dyDescent="0.25">
      <c r="A34" s="50"/>
      <c r="B34" s="54" t="s">
        <v>99</v>
      </c>
      <c r="C34" s="54"/>
      <c r="D34" s="54"/>
      <c r="E34" s="54"/>
      <c r="F34" s="54"/>
      <c r="G34" s="54"/>
      <c r="H34" s="54"/>
      <c r="I34" s="54"/>
      <c r="J34" s="21"/>
      <c r="K34" s="39"/>
      <c r="L34" s="22"/>
      <c r="M34" s="22"/>
    </row>
    <row r="35" spans="1:13" s="33" customFormat="1" ht="31.5" x14ac:dyDescent="0.25">
      <c r="A35" s="50"/>
      <c r="B35" s="23" t="s">
        <v>143</v>
      </c>
      <c r="C35" s="23"/>
      <c r="D35" s="23"/>
      <c r="E35" s="23"/>
      <c r="F35" s="23" t="e">
        <f>#REF!</f>
        <v>#REF!</v>
      </c>
      <c r="G35" s="23"/>
      <c r="H35" s="23"/>
      <c r="I35" s="23"/>
      <c r="J35" s="21">
        <v>4</v>
      </c>
      <c r="K35" s="39">
        <v>52100</v>
      </c>
      <c r="L35" s="22">
        <f>M35/1.12</f>
        <v>186071.42857142855</v>
      </c>
      <c r="M35" s="22">
        <f>K35*J35</f>
        <v>208400</v>
      </c>
    </row>
    <row r="36" spans="1:13" s="33" customFormat="1" ht="31.5" x14ac:dyDescent="0.25">
      <c r="A36" s="50"/>
      <c r="B36" s="23" t="s">
        <v>144</v>
      </c>
      <c r="C36" s="23"/>
      <c r="D36" s="23"/>
      <c r="E36" s="23"/>
      <c r="F36" s="23" t="e">
        <f>#REF!</f>
        <v>#REF!</v>
      </c>
      <c r="G36" s="23"/>
      <c r="H36" s="23"/>
      <c r="I36" s="23"/>
      <c r="J36" s="21">
        <v>4</v>
      </c>
      <c r="K36" s="39">
        <v>53700</v>
      </c>
      <c r="L36" s="22">
        <f>M36/1.12</f>
        <v>191785.71428571426</v>
      </c>
      <c r="M36" s="22">
        <f>K36*J36</f>
        <v>214800</v>
      </c>
    </row>
    <row r="37" spans="1:13" s="33" customFormat="1" ht="31.5" x14ac:dyDescent="0.25">
      <c r="A37" s="50"/>
      <c r="B37" s="23" t="s">
        <v>145</v>
      </c>
      <c r="C37" s="23"/>
      <c r="D37" s="23"/>
      <c r="E37" s="23"/>
      <c r="F37" s="23" t="e">
        <f>#REF!</f>
        <v>#REF!</v>
      </c>
      <c r="G37" s="23"/>
      <c r="H37" s="23"/>
      <c r="I37" s="23"/>
      <c r="J37" s="21">
        <v>4</v>
      </c>
      <c r="K37" s="39">
        <v>56000</v>
      </c>
      <c r="L37" s="22">
        <f>M37/1.12</f>
        <v>199999.99999999997</v>
      </c>
      <c r="M37" s="22">
        <f>K37*J37</f>
        <v>224000</v>
      </c>
    </row>
    <row r="38" spans="1:13" s="33" customFormat="1" ht="15.75" x14ac:dyDescent="0.25">
      <c r="A38" s="50"/>
      <c r="B38" s="55"/>
      <c r="C38" s="25"/>
      <c r="D38" s="25"/>
      <c r="E38" s="25"/>
      <c r="F38" s="25"/>
      <c r="G38" s="25"/>
      <c r="H38" s="25"/>
      <c r="I38" s="25"/>
      <c r="J38" s="49"/>
      <c r="K38" s="40"/>
      <c r="L38" s="26"/>
      <c r="M38" s="28">
        <f>SUM(M35:M37)</f>
        <v>647200</v>
      </c>
    </row>
    <row r="39" spans="1:13" s="33" customFormat="1" ht="15.75" x14ac:dyDescent="0.25">
      <c r="A39" s="50"/>
      <c r="B39" s="99" t="s">
        <v>105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1:13" s="33" customFormat="1" ht="35.25" customHeight="1" x14ac:dyDescent="0.25">
      <c r="A40" s="50"/>
      <c r="B40" s="12" t="s">
        <v>118</v>
      </c>
      <c r="C40" s="12"/>
      <c r="D40" s="12"/>
      <c r="E40" s="12"/>
      <c r="F40" s="12" t="e">
        <f>#REF!</f>
        <v>#REF!</v>
      </c>
      <c r="G40" s="12"/>
      <c r="H40" s="12"/>
      <c r="I40" s="12" t="s">
        <v>146</v>
      </c>
      <c r="J40" s="57">
        <v>28000</v>
      </c>
      <c r="K40" s="58"/>
      <c r="L40" s="59">
        <v>5040000</v>
      </c>
      <c r="M40" s="59">
        <f>L40*1.12</f>
        <v>5644800.0000000009</v>
      </c>
    </row>
    <row r="41" spans="1:13" s="33" customFormat="1" ht="15.75" x14ac:dyDescent="0.25">
      <c r="A41" s="50"/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</row>
    <row r="42" spans="1:13" s="33" customFormat="1" ht="31.5" x14ac:dyDescent="0.25">
      <c r="A42" s="50"/>
      <c r="B42" s="23" t="s">
        <v>248</v>
      </c>
      <c r="C42" s="23"/>
      <c r="D42" s="23"/>
      <c r="E42" s="23"/>
      <c r="F42" s="23" t="s">
        <v>133</v>
      </c>
      <c r="G42" s="23"/>
      <c r="H42" s="23"/>
      <c r="I42" s="23" t="s">
        <v>73</v>
      </c>
      <c r="J42" s="21">
        <v>400</v>
      </c>
      <c r="K42" s="39">
        <v>700</v>
      </c>
      <c r="L42" s="22">
        <f>K42*J42</f>
        <v>280000</v>
      </c>
      <c r="M42" s="22">
        <f>L42*1.12</f>
        <v>313600.00000000006</v>
      </c>
    </row>
    <row r="43" spans="1:13" s="33" customFormat="1" ht="15.75" customHeight="1" x14ac:dyDescent="0.25">
      <c r="A43" s="88" t="s">
        <v>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1:13" s="33" customFormat="1" ht="15.75" x14ac:dyDescent="0.25">
      <c r="A44" s="48"/>
      <c r="B44" s="25"/>
      <c r="C44" s="25"/>
      <c r="D44" s="25"/>
      <c r="E44" s="25"/>
      <c r="F44" s="25"/>
      <c r="G44" s="25"/>
      <c r="H44" s="25"/>
      <c r="I44" s="25"/>
      <c r="J44" s="49"/>
      <c r="K44" s="40"/>
      <c r="L44" s="26"/>
      <c r="M44" s="28"/>
    </row>
    <row r="45" spans="1:13" s="33" customFormat="1" ht="15.75" x14ac:dyDescent="0.25">
      <c r="A45" s="86" t="str">
        <f>[1]Лист1!$B$130</f>
        <v xml:space="preserve">Оргтехника 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1:13" s="33" customFormat="1" ht="63" x14ac:dyDescent="0.25">
      <c r="A46" s="21"/>
      <c r="B46" s="23" t="s">
        <v>149</v>
      </c>
      <c r="C46" s="12" t="s">
        <v>148</v>
      </c>
      <c r="D46" s="23"/>
      <c r="E46" s="23"/>
      <c r="F46" s="23" t="e">
        <f>#REF!</f>
        <v>#REF!</v>
      </c>
      <c r="G46" s="23"/>
      <c r="H46" s="23"/>
      <c r="I46" s="23" t="s">
        <v>3</v>
      </c>
      <c r="J46" s="21">
        <v>4</v>
      </c>
      <c r="K46" s="39">
        <v>300000</v>
      </c>
      <c r="L46" s="22">
        <f>M46/1.12</f>
        <v>1200000</v>
      </c>
      <c r="M46" s="22">
        <f>K46*J46*1.12</f>
        <v>1344000.0000000002</v>
      </c>
    </row>
    <row r="47" spans="1:13" s="33" customFormat="1" ht="47.25" x14ac:dyDescent="0.25">
      <c r="A47" s="21"/>
      <c r="B47" s="23" t="str">
        <f>[1]Лист1!B132</f>
        <v xml:space="preserve">Монитор </v>
      </c>
      <c r="C47" s="12" t="s">
        <v>151</v>
      </c>
      <c r="D47" s="23"/>
      <c r="E47" s="23"/>
      <c r="F47" s="23" t="e">
        <f>#REF!</f>
        <v>#REF!</v>
      </c>
      <c r="G47" s="23"/>
      <c r="H47" s="23"/>
      <c r="I47" s="23" t="s">
        <v>3</v>
      </c>
      <c r="J47" s="21">
        <v>4</v>
      </c>
      <c r="K47" s="39">
        <v>35000</v>
      </c>
      <c r="L47" s="22">
        <f>M47/1.12</f>
        <v>140000</v>
      </c>
      <c r="M47" s="22">
        <f>K47*J47*1.12</f>
        <v>156800.00000000003</v>
      </c>
    </row>
    <row r="48" spans="1:13" s="33" customFormat="1" ht="78.75" x14ac:dyDescent="0.25">
      <c r="A48" s="21"/>
      <c r="B48" s="23" t="s">
        <v>85</v>
      </c>
      <c r="C48" s="12" t="s">
        <v>152</v>
      </c>
      <c r="D48" s="23"/>
      <c r="E48" s="23"/>
      <c r="F48" s="23" t="e">
        <f>#REF!</f>
        <v>#REF!</v>
      </c>
      <c r="G48" s="23"/>
      <c r="H48" s="23"/>
      <c r="I48" s="23" t="s">
        <v>3</v>
      </c>
      <c r="J48" s="21">
        <v>1</v>
      </c>
      <c r="K48" s="39">
        <v>370000</v>
      </c>
      <c r="L48" s="22">
        <v>370000</v>
      </c>
      <c r="M48" s="22">
        <f>K48*1.12</f>
        <v>414400.00000000006</v>
      </c>
    </row>
    <row r="49" spans="1:14" s="33" customFormat="1" ht="63" x14ac:dyDescent="0.25">
      <c r="A49" s="21"/>
      <c r="B49" s="23" t="s">
        <v>117</v>
      </c>
      <c r="C49" s="12" t="s">
        <v>153</v>
      </c>
      <c r="D49" s="23"/>
      <c r="E49" s="23"/>
      <c r="F49" s="23" t="e">
        <f>#REF!</f>
        <v>#REF!</v>
      </c>
      <c r="G49" s="23"/>
      <c r="H49" s="23"/>
      <c r="I49" s="23" t="s">
        <v>3</v>
      </c>
      <c r="J49" s="21">
        <v>2</v>
      </c>
      <c r="K49" s="39">
        <v>180000</v>
      </c>
      <c r="L49" s="22">
        <f>M49/1.12</f>
        <v>360000</v>
      </c>
      <c r="M49" s="22">
        <f>K49*J49*1.12</f>
        <v>403200.00000000006</v>
      </c>
    </row>
    <row r="50" spans="1:14" s="33" customFormat="1" ht="47.25" x14ac:dyDescent="0.25">
      <c r="A50" s="21"/>
      <c r="B50" s="23" t="s">
        <v>196</v>
      </c>
      <c r="C50" s="45" t="s">
        <v>197</v>
      </c>
      <c r="D50" s="23"/>
      <c r="E50" s="23"/>
      <c r="F50" s="23" t="e">
        <f>#REF!</f>
        <v>#REF!</v>
      </c>
      <c r="G50" s="23"/>
      <c r="H50" s="23"/>
      <c r="I50" s="23" t="s">
        <v>3</v>
      </c>
      <c r="J50" s="21">
        <v>1</v>
      </c>
      <c r="K50" s="39">
        <v>300000</v>
      </c>
      <c r="L50" s="22">
        <f>K50*J50</f>
        <v>300000</v>
      </c>
      <c r="M50" s="22">
        <f t="shared" ref="M50:M51" si="2">K50*J50*1.12</f>
        <v>336000.00000000006</v>
      </c>
    </row>
    <row r="51" spans="1:14" s="33" customFormat="1" ht="30" x14ac:dyDescent="0.25">
      <c r="A51" s="21"/>
      <c r="B51" s="23" t="s">
        <v>86</v>
      </c>
      <c r="C51" s="60" t="s">
        <v>90</v>
      </c>
      <c r="D51" s="23"/>
      <c r="E51" s="23"/>
      <c r="F51" s="23" t="e">
        <f>#REF!</f>
        <v>#REF!</v>
      </c>
      <c r="G51" s="23"/>
      <c r="H51" s="23"/>
      <c r="I51" s="23" t="s">
        <v>3</v>
      </c>
      <c r="J51" s="21">
        <v>5</v>
      </c>
      <c r="K51" s="39">
        <v>3600</v>
      </c>
      <c r="L51" s="22">
        <f>M51/1.12</f>
        <v>18000</v>
      </c>
      <c r="M51" s="22">
        <f t="shared" si="2"/>
        <v>20160.000000000004</v>
      </c>
      <c r="N51" s="34"/>
    </row>
    <row r="52" spans="1:14" s="33" customFormat="1" ht="31.5" x14ac:dyDescent="0.25">
      <c r="A52" s="21"/>
      <c r="B52" s="23" t="s">
        <v>119</v>
      </c>
      <c r="C52" s="45" t="s">
        <v>91</v>
      </c>
      <c r="D52" s="23"/>
      <c r="E52" s="23"/>
      <c r="F52" s="23" t="e">
        <f>#REF!</f>
        <v>#REF!</v>
      </c>
      <c r="G52" s="23"/>
      <c r="H52" s="23"/>
      <c r="I52" s="23" t="s">
        <v>3</v>
      </c>
      <c r="J52" s="21">
        <v>5</v>
      </c>
      <c r="K52" s="39">
        <v>3600</v>
      </c>
      <c r="L52" s="22">
        <f t="shared" ref="L52:L56" si="3">M52/1.12</f>
        <v>18000</v>
      </c>
      <c r="M52" s="22">
        <f t="shared" ref="M52:M56" si="4">K52*J52*1.12</f>
        <v>20160.000000000004</v>
      </c>
      <c r="N52" s="34"/>
    </row>
    <row r="53" spans="1:14" s="33" customFormat="1" ht="31.5" x14ac:dyDescent="0.25">
      <c r="A53" s="21"/>
      <c r="B53" s="23" t="s">
        <v>87</v>
      </c>
      <c r="C53" s="45" t="s">
        <v>92</v>
      </c>
      <c r="D53" s="23"/>
      <c r="E53" s="23"/>
      <c r="F53" s="23" t="e">
        <f>#REF!</f>
        <v>#REF!</v>
      </c>
      <c r="G53" s="23"/>
      <c r="H53" s="23"/>
      <c r="I53" s="23" t="s">
        <v>3</v>
      </c>
      <c r="J53" s="21">
        <v>5</v>
      </c>
      <c r="K53" s="39">
        <v>3600</v>
      </c>
      <c r="L53" s="22">
        <f t="shared" si="3"/>
        <v>18000</v>
      </c>
      <c r="M53" s="22">
        <f t="shared" si="4"/>
        <v>20160.000000000004</v>
      </c>
    </row>
    <row r="54" spans="1:14" s="33" customFormat="1" ht="31.5" x14ac:dyDescent="0.25">
      <c r="A54" s="21"/>
      <c r="B54" s="23" t="s">
        <v>88</v>
      </c>
      <c r="C54" s="45" t="s">
        <v>93</v>
      </c>
      <c r="D54" s="23"/>
      <c r="E54" s="23"/>
      <c r="F54" s="23" t="e">
        <f>#REF!</f>
        <v>#REF!</v>
      </c>
      <c r="G54" s="23"/>
      <c r="H54" s="23"/>
      <c r="I54" s="23" t="s">
        <v>3</v>
      </c>
      <c r="J54" s="21">
        <v>5</v>
      </c>
      <c r="K54" s="39">
        <v>3600</v>
      </c>
      <c r="L54" s="22">
        <f t="shared" si="3"/>
        <v>18000</v>
      </c>
      <c r="M54" s="22">
        <f t="shared" si="4"/>
        <v>20160.000000000004</v>
      </c>
    </row>
    <row r="55" spans="1:14" s="33" customFormat="1" ht="31.5" x14ac:dyDescent="0.25">
      <c r="A55" s="21"/>
      <c r="B55" s="23" t="s">
        <v>109</v>
      </c>
      <c r="C55" s="45" t="s">
        <v>110</v>
      </c>
      <c r="D55" s="23"/>
      <c r="E55" s="23"/>
      <c r="F55" s="23" t="e">
        <f>#REF!</f>
        <v>#REF!</v>
      </c>
      <c r="G55" s="23"/>
      <c r="H55" s="23"/>
      <c r="I55" s="23" t="s">
        <v>3</v>
      </c>
      <c r="J55" s="21">
        <v>3</v>
      </c>
      <c r="K55" s="39">
        <v>6500</v>
      </c>
      <c r="L55" s="22">
        <f t="shared" si="3"/>
        <v>19500</v>
      </c>
      <c r="M55" s="22">
        <f t="shared" si="4"/>
        <v>21840.000000000004</v>
      </c>
    </row>
    <row r="56" spans="1:14" s="33" customFormat="1" ht="31.5" x14ac:dyDescent="0.25">
      <c r="A56" s="21"/>
      <c r="B56" s="23" t="s">
        <v>108</v>
      </c>
      <c r="C56" s="45" t="s">
        <v>111</v>
      </c>
      <c r="D56" s="23"/>
      <c r="E56" s="23"/>
      <c r="F56" s="23" t="e">
        <f>#REF!</f>
        <v>#REF!</v>
      </c>
      <c r="G56" s="23"/>
      <c r="H56" s="23"/>
      <c r="I56" s="23" t="s">
        <v>3</v>
      </c>
      <c r="J56" s="21">
        <v>3</v>
      </c>
      <c r="K56" s="39">
        <v>8900</v>
      </c>
      <c r="L56" s="22">
        <f t="shared" si="3"/>
        <v>26700</v>
      </c>
      <c r="M56" s="22">
        <f t="shared" si="4"/>
        <v>29904.000000000004</v>
      </c>
    </row>
    <row r="57" spans="1:14" s="33" customFormat="1" ht="15.75" x14ac:dyDescent="0.25">
      <c r="A57" s="48"/>
      <c r="B57" s="25"/>
      <c r="C57" s="25"/>
      <c r="D57" s="25"/>
      <c r="E57" s="25"/>
      <c r="F57" s="25"/>
      <c r="G57" s="25"/>
      <c r="H57" s="25"/>
      <c r="I57" s="25"/>
      <c r="J57" s="49"/>
      <c r="K57" s="40"/>
      <c r="L57" s="26"/>
      <c r="M57" s="28">
        <f>SUM(M46:M56)</f>
        <v>2786784.0000000005</v>
      </c>
    </row>
    <row r="58" spans="1:14" s="33" customFormat="1" ht="15.75" x14ac:dyDescent="0.25">
      <c r="A58" s="86" t="s">
        <v>94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14" s="33" customFormat="1" ht="15.75" x14ac:dyDescent="0.25">
      <c r="A59" s="27"/>
      <c r="B59" s="16"/>
      <c r="C59" s="16"/>
      <c r="D59" s="16"/>
      <c r="E59" s="16"/>
      <c r="F59" s="16"/>
      <c r="G59" s="92"/>
      <c r="H59" s="93"/>
      <c r="I59" s="93"/>
      <c r="J59" s="93"/>
      <c r="K59" s="93"/>
      <c r="L59" s="94"/>
      <c r="M59" s="28" t="e">
        <f>SUM(#REF!)</f>
        <v>#REF!</v>
      </c>
    </row>
    <row r="60" spans="1:14" s="33" customFormat="1" ht="15.75" x14ac:dyDescent="0.25">
      <c r="A60" s="86" t="s">
        <v>154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</row>
    <row r="61" spans="1:14" s="33" customFormat="1" ht="15.75" customHeight="1" x14ac:dyDescent="0.25">
      <c r="A61" s="12"/>
      <c r="B61" s="86" t="s">
        <v>107</v>
      </c>
      <c r="C61" s="87"/>
      <c r="D61" s="87"/>
      <c r="E61" s="87"/>
      <c r="F61" s="87"/>
      <c r="G61" s="87"/>
      <c r="H61" s="87"/>
      <c r="I61" s="87"/>
      <c r="J61" s="91"/>
      <c r="K61" s="44"/>
      <c r="L61" s="44"/>
      <c r="M61" s="44"/>
    </row>
    <row r="62" spans="1:14" s="33" customFormat="1" ht="47.25" x14ac:dyDescent="0.25">
      <c r="A62" s="48"/>
      <c r="B62" s="12" t="s">
        <v>159</v>
      </c>
      <c r="C62" s="12"/>
      <c r="D62" s="12"/>
      <c r="E62" s="12"/>
      <c r="F62" s="12"/>
      <c r="G62" s="12"/>
      <c r="H62" s="12"/>
      <c r="I62" s="12" t="s">
        <v>3</v>
      </c>
      <c r="J62" s="21">
        <v>1</v>
      </c>
      <c r="K62" s="39">
        <v>6000</v>
      </c>
      <c r="L62" s="22">
        <f t="shared" ref="L62:L67" si="5">M62/1.12</f>
        <v>5357.1428571428569</v>
      </c>
      <c r="M62" s="22">
        <v>6000</v>
      </c>
    </row>
    <row r="63" spans="1:14" s="33" customFormat="1" ht="15.75" x14ac:dyDescent="0.25">
      <c r="A63" s="48"/>
      <c r="B63" s="12" t="s">
        <v>160</v>
      </c>
      <c r="C63" s="12"/>
      <c r="D63" s="12"/>
      <c r="E63" s="12"/>
      <c r="F63" s="12"/>
      <c r="G63" s="12"/>
      <c r="H63" s="12"/>
      <c r="I63" s="12" t="s">
        <v>3</v>
      </c>
      <c r="J63" s="21">
        <v>1</v>
      </c>
      <c r="K63" s="39">
        <v>6500</v>
      </c>
      <c r="L63" s="22">
        <f t="shared" si="5"/>
        <v>5803.5714285714284</v>
      </c>
      <c r="M63" s="22">
        <v>6500</v>
      </c>
    </row>
    <row r="64" spans="1:14" s="33" customFormat="1" ht="94.5" x14ac:dyDescent="0.25">
      <c r="A64" s="48"/>
      <c r="B64" s="12" t="s">
        <v>161</v>
      </c>
      <c r="C64" s="12"/>
      <c r="D64" s="12"/>
      <c r="E64" s="12"/>
      <c r="F64" s="12"/>
      <c r="G64" s="12"/>
      <c r="H64" s="12"/>
      <c r="I64" s="12"/>
      <c r="J64" s="21">
        <v>12</v>
      </c>
      <c r="K64" s="39">
        <v>21200</v>
      </c>
      <c r="L64" s="22">
        <f t="shared" si="5"/>
        <v>227142.85714285713</v>
      </c>
      <c r="M64" s="22">
        <v>254400</v>
      </c>
    </row>
    <row r="65" spans="1:13" s="33" customFormat="1" ht="47.25" x14ac:dyDescent="0.25">
      <c r="A65" s="48"/>
      <c r="B65" s="12" t="s">
        <v>162</v>
      </c>
      <c r="C65" s="12"/>
      <c r="D65" s="12"/>
      <c r="E65" s="12"/>
      <c r="F65" s="12"/>
      <c r="G65" s="12"/>
      <c r="H65" s="12"/>
      <c r="I65" s="12"/>
      <c r="J65" s="21">
        <v>12</v>
      </c>
      <c r="K65" s="39">
        <v>7950</v>
      </c>
      <c r="L65" s="22">
        <f t="shared" si="5"/>
        <v>85178.57142857142</v>
      </c>
      <c r="M65" s="22">
        <f>K65*J65</f>
        <v>95400</v>
      </c>
    </row>
    <row r="66" spans="1:13" s="33" customFormat="1" ht="47.25" x14ac:dyDescent="0.25">
      <c r="A66" s="48"/>
      <c r="B66" s="12" t="s">
        <v>163</v>
      </c>
      <c r="C66" s="12"/>
      <c r="D66" s="12"/>
      <c r="E66" s="12"/>
      <c r="F66" s="12"/>
      <c r="G66" s="12"/>
      <c r="H66" s="12"/>
      <c r="I66" s="12"/>
      <c r="J66" s="21">
        <v>12</v>
      </c>
      <c r="K66" s="39">
        <v>7950</v>
      </c>
      <c r="L66" s="22">
        <f t="shared" si="5"/>
        <v>85178.57142857142</v>
      </c>
      <c r="M66" s="22">
        <f>K66*J66</f>
        <v>95400</v>
      </c>
    </row>
    <row r="67" spans="1:13" s="33" customFormat="1" ht="31.5" x14ac:dyDescent="0.25">
      <c r="A67" s="48"/>
      <c r="B67" s="12" t="s">
        <v>164</v>
      </c>
      <c r="C67" s="12"/>
      <c r="D67" s="12"/>
      <c r="E67" s="12"/>
      <c r="F67" s="12"/>
      <c r="G67" s="12"/>
      <c r="H67" s="12"/>
      <c r="I67" s="12"/>
      <c r="J67" s="21">
        <v>12</v>
      </c>
      <c r="K67" s="39">
        <v>4500</v>
      </c>
      <c r="L67" s="22">
        <f t="shared" si="5"/>
        <v>48214.28571428571</v>
      </c>
      <c r="M67" s="22">
        <f>K67*J67</f>
        <v>54000</v>
      </c>
    </row>
    <row r="68" spans="1:13" s="33" customFormat="1" ht="15.75" x14ac:dyDescent="0.25">
      <c r="A68" s="48"/>
      <c r="B68" s="61"/>
      <c r="C68" s="61"/>
      <c r="D68" s="61"/>
      <c r="E68" s="61"/>
      <c r="F68" s="61"/>
      <c r="G68" s="61"/>
      <c r="H68" s="61"/>
      <c r="I68" s="61"/>
      <c r="J68" s="21"/>
      <c r="K68" s="39"/>
      <c r="L68" s="22"/>
      <c r="M68" s="24">
        <f>SUM(M62:M67)</f>
        <v>511700</v>
      </c>
    </row>
    <row r="69" spans="1:13" s="33" customFormat="1" ht="15.75" x14ac:dyDescent="0.25">
      <c r="A69" s="48"/>
      <c r="B69" s="12"/>
      <c r="C69" s="12"/>
      <c r="D69" s="12"/>
      <c r="E69" s="12"/>
      <c r="F69" s="12"/>
      <c r="G69" s="12"/>
      <c r="H69" s="12"/>
      <c r="I69" s="12"/>
      <c r="J69" s="21"/>
      <c r="K69" s="39"/>
      <c r="L69" s="22"/>
      <c r="M69" s="22"/>
    </row>
    <row r="70" spans="1:13" s="33" customFormat="1" ht="15.75" x14ac:dyDescent="0.25">
      <c r="A70" s="48"/>
      <c r="B70" s="12"/>
      <c r="C70" s="12"/>
      <c r="D70" s="12"/>
      <c r="E70" s="12"/>
      <c r="F70" s="12"/>
      <c r="G70" s="12"/>
      <c r="H70" s="12"/>
      <c r="I70" s="12"/>
      <c r="J70" s="21"/>
      <c r="K70" s="39"/>
      <c r="L70" s="22"/>
      <c r="M70" s="24"/>
    </row>
    <row r="71" spans="1:13" s="33" customFormat="1" ht="15.75" customHeight="1" x14ac:dyDescent="0.25">
      <c r="A71" s="48"/>
      <c r="B71" s="86" t="s">
        <v>102</v>
      </c>
      <c r="C71" s="87"/>
      <c r="D71" s="87"/>
      <c r="E71" s="87"/>
      <c r="F71" s="87"/>
      <c r="G71" s="87"/>
      <c r="H71" s="87"/>
      <c r="I71" s="87"/>
      <c r="J71" s="87"/>
      <c r="K71" s="87"/>
      <c r="L71" s="46"/>
      <c r="M71" s="47"/>
    </row>
    <row r="72" spans="1:13" s="33" customFormat="1" ht="31.5" x14ac:dyDescent="0.25">
      <c r="A72" s="48"/>
      <c r="B72" s="12" t="s">
        <v>165</v>
      </c>
      <c r="C72" s="12"/>
      <c r="D72" s="12"/>
      <c r="E72" s="12"/>
      <c r="F72" s="12"/>
      <c r="G72" s="12"/>
      <c r="H72" s="12"/>
      <c r="I72" s="12" t="s">
        <v>3</v>
      </c>
      <c r="J72" s="21">
        <v>18</v>
      </c>
      <c r="K72" s="39">
        <v>6500</v>
      </c>
      <c r="L72" s="22">
        <f>M72/1.12</f>
        <v>104464.28571428571</v>
      </c>
      <c r="M72" s="22">
        <f>K72*J72</f>
        <v>117000</v>
      </c>
    </row>
    <row r="73" spans="1:13" s="33" customFormat="1" ht="31.5" x14ac:dyDescent="0.25">
      <c r="A73" s="48"/>
      <c r="B73" s="12" t="s">
        <v>166</v>
      </c>
      <c r="C73" s="12"/>
      <c r="D73" s="12"/>
      <c r="E73" s="12"/>
      <c r="F73" s="12" t="s">
        <v>157</v>
      </c>
      <c r="G73" s="12"/>
      <c r="H73" s="12"/>
      <c r="I73" s="12" t="s">
        <v>3</v>
      </c>
      <c r="J73" s="21">
        <v>3</v>
      </c>
      <c r="K73" s="39">
        <v>7000</v>
      </c>
      <c r="L73" s="22">
        <f>K73*J73</f>
        <v>21000</v>
      </c>
      <c r="M73" s="22">
        <f>L73*1.12</f>
        <v>23520.000000000004</v>
      </c>
    </row>
    <row r="74" spans="1:13" s="33" customFormat="1" ht="15.75" x14ac:dyDescent="0.25">
      <c r="A74" s="48"/>
      <c r="B74" s="12"/>
      <c r="C74" s="12"/>
      <c r="D74" s="12"/>
      <c r="E74" s="12"/>
      <c r="F74" s="12"/>
      <c r="G74" s="12"/>
      <c r="H74" s="12"/>
      <c r="I74" s="12"/>
      <c r="J74" s="21"/>
      <c r="K74" s="39"/>
      <c r="L74" s="22"/>
      <c r="M74" s="24">
        <f>SUM(M72:M73)</f>
        <v>140520</v>
      </c>
    </row>
    <row r="75" spans="1:13" s="33" customFormat="1" ht="15.75" customHeight="1" x14ac:dyDescent="0.25">
      <c r="A75" s="86" t="s">
        <v>115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1:13" s="33" customFormat="1" ht="31.5" x14ac:dyDescent="0.25">
      <c r="A76" s="30"/>
      <c r="B76" s="62" t="s">
        <v>100</v>
      </c>
      <c r="C76" s="62"/>
      <c r="D76" s="62"/>
      <c r="E76" s="62"/>
      <c r="F76" s="62"/>
      <c r="G76" s="62"/>
      <c r="H76" s="62"/>
      <c r="I76" s="62"/>
      <c r="J76" s="63">
        <v>1</v>
      </c>
      <c r="K76" s="64">
        <v>500000</v>
      </c>
      <c r="L76" s="65">
        <v>1000000</v>
      </c>
      <c r="M76" s="22">
        <f>K76*1.12</f>
        <v>560000</v>
      </c>
    </row>
    <row r="77" spans="1:13" s="33" customFormat="1" ht="15.75" x14ac:dyDescent="0.25">
      <c r="A77" s="30"/>
      <c r="B77" s="66"/>
      <c r="C77" s="67"/>
      <c r="D77" s="67"/>
      <c r="E77" s="67"/>
      <c r="F77" s="67"/>
      <c r="G77" s="67"/>
      <c r="H77" s="67"/>
      <c r="I77" s="67"/>
      <c r="J77" s="49"/>
      <c r="K77" s="40"/>
      <c r="L77" s="49"/>
      <c r="M77" s="28">
        <f>SUM(M76:M76)</f>
        <v>560000</v>
      </c>
    </row>
    <row r="78" spans="1:13" s="33" customFormat="1" ht="15.75" x14ac:dyDescent="0.25">
      <c r="A78" s="21"/>
      <c r="B78" s="86" t="s">
        <v>136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</row>
    <row r="79" spans="1:13" s="33" customFormat="1" ht="15.75" x14ac:dyDescent="0.25">
      <c r="A79" s="21"/>
      <c r="B79" s="12" t="s">
        <v>137</v>
      </c>
      <c r="C79" s="12"/>
      <c r="D79" s="12"/>
      <c r="E79" s="21" t="s">
        <v>141</v>
      </c>
      <c r="F79" s="12"/>
      <c r="G79" s="30"/>
      <c r="H79" s="12"/>
      <c r="I79" s="12"/>
      <c r="J79" s="21">
        <v>1</v>
      </c>
      <c r="K79" s="39">
        <v>90000</v>
      </c>
      <c r="L79" s="22">
        <v>90000</v>
      </c>
      <c r="M79" s="22">
        <f>K79*1.12</f>
        <v>100800.00000000001</v>
      </c>
    </row>
    <row r="80" spans="1:13" s="33" customFormat="1" ht="31.5" x14ac:dyDescent="0.25">
      <c r="A80" s="21"/>
      <c r="B80" s="12" t="s">
        <v>104</v>
      </c>
      <c r="C80" s="12"/>
      <c r="D80" s="12"/>
      <c r="E80" s="21" t="s">
        <v>249</v>
      </c>
      <c r="F80" s="12"/>
      <c r="G80" s="30"/>
      <c r="H80" s="12"/>
      <c r="I80" s="12"/>
      <c r="J80" s="21">
        <v>12</v>
      </c>
      <c r="K80" s="39"/>
      <c r="L80" s="22">
        <v>149640</v>
      </c>
      <c r="M80" s="22">
        <f>L80*1.12</f>
        <v>167596.80000000002</v>
      </c>
    </row>
    <row r="81" spans="1:13" s="33" customFormat="1" ht="47.25" x14ac:dyDescent="0.25">
      <c r="A81" s="21"/>
      <c r="B81" s="12" t="s">
        <v>112</v>
      </c>
      <c r="C81" s="12"/>
      <c r="D81" s="12"/>
      <c r="E81" s="21" t="s">
        <v>135</v>
      </c>
      <c r="F81" s="12"/>
      <c r="G81" s="30"/>
      <c r="H81" s="12"/>
      <c r="I81" s="12"/>
      <c r="J81" s="21">
        <v>12</v>
      </c>
      <c r="K81" s="39"/>
      <c r="L81" s="22">
        <v>80000</v>
      </c>
      <c r="M81" s="22">
        <f>L81*1.12</f>
        <v>89600.000000000015</v>
      </c>
    </row>
    <row r="82" spans="1:13" s="33" customFormat="1" ht="47.25" x14ac:dyDescent="0.25">
      <c r="A82" s="21"/>
      <c r="B82" s="12" t="s">
        <v>113</v>
      </c>
      <c r="C82" s="12"/>
      <c r="D82" s="12"/>
      <c r="E82" s="21" t="s">
        <v>135</v>
      </c>
      <c r="F82" s="12"/>
      <c r="G82" s="30"/>
      <c r="H82" s="12"/>
      <c r="I82" s="12"/>
      <c r="J82" s="21">
        <v>7</v>
      </c>
      <c r="K82" s="39">
        <v>7500</v>
      </c>
      <c r="L82" s="22">
        <f>M82/1.12</f>
        <v>52500</v>
      </c>
      <c r="M82" s="22">
        <f>K82*J82*1.12</f>
        <v>58800.000000000007</v>
      </c>
    </row>
    <row r="83" spans="1:13" s="33" customFormat="1" ht="15.75" x14ac:dyDescent="0.25">
      <c r="A83" s="30"/>
      <c r="B83" s="12" t="s">
        <v>138</v>
      </c>
      <c r="C83" s="12"/>
      <c r="D83" s="12"/>
      <c r="E83" s="21" t="s">
        <v>135</v>
      </c>
      <c r="F83" s="12"/>
      <c r="G83" s="30"/>
      <c r="H83" s="12"/>
      <c r="I83" s="12"/>
      <c r="J83" s="31"/>
      <c r="K83" s="41"/>
      <c r="L83" s="22">
        <v>500000</v>
      </c>
      <c r="M83" s="22">
        <f>L83*1.12</f>
        <v>560000</v>
      </c>
    </row>
    <row r="84" spans="1:13" s="33" customFormat="1" ht="15.75" x14ac:dyDescent="0.25">
      <c r="A84" s="30"/>
      <c r="B84" s="12"/>
      <c r="C84" s="12"/>
      <c r="D84" s="12"/>
      <c r="E84" s="21"/>
      <c r="F84" s="12"/>
      <c r="G84" s="30"/>
      <c r="H84" s="12"/>
      <c r="I84" s="12"/>
      <c r="J84" s="31"/>
      <c r="K84" s="41"/>
      <c r="L84" s="22"/>
      <c r="M84" s="24">
        <f>SUM(M79:M83)</f>
        <v>976796.8</v>
      </c>
    </row>
    <row r="85" spans="1:13" s="33" customFormat="1" ht="15.75" x14ac:dyDescent="0.25">
      <c r="A85" s="30"/>
      <c r="B85" s="86" t="s">
        <v>243</v>
      </c>
      <c r="C85" s="87"/>
      <c r="D85" s="87"/>
      <c r="E85" s="87"/>
      <c r="F85" s="87"/>
      <c r="G85" s="87"/>
      <c r="H85" s="87"/>
      <c r="I85" s="87"/>
      <c r="J85" s="87"/>
      <c r="K85" s="87"/>
      <c r="L85" s="91"/>
      <c r="M85" s="22"/>
    </row>
    <row r="86" spans="1:13" s="33" customFormat="1" ht="31.5" x14ac:dyDescent="0.25">
      <c r="A86" s="30"/>
      <c r="B86" s="12" t="s">
        <v>195</v>
      </c>
      <c r="C86" s="12"/>
      <c r="D86" s="12"/>
      <c r="E86" s="21" t="s">
        <v>204</v>
      </c>
      <c r="F86" s="12" t="s">
        <v>133</v>
      </c>
      <c r="G86" s="30"/>
      <c r="H86" s="12"/>
      <c r="I86" s="12"/>
      <c r="J86" s="31">
        <v>1</v>
      </c>
      <c r="K86" s="41">
        <v>3050</v>
      </c>
      <c r="L86" s="22">
        <f>K86*J86</f>
        <v>3050</v>
      </c>
      <c r="M86" s="22">
        <f>L86*1.12</f>
        <v>3416.0000000000005</v>
      </c>
    </row>
    <row r="87" spans="1:13" s="33" customFormat="1" ht="31.5" x14ac:dyDescent="0.25">
      <c r="A87" s="30"/>
      <c r="B87" s="12" t="s">
        <v>209</v>
      </c>
      <c r="C87" s="12"/>
      <c r="D87" s="12"/>
      <c r="E87" s="21" t="s">
        <v>204</v>
      </c>
      <c r="F87" s="12" t="s">
        <v>133</v>
      </c>
      <c r="G87" s="30"/>
      <c r="H87" s="12"/>
      <c r="I87" s="12"/>
      <c r="J87" s="31">
        <v>2</v>
      </c>
      <c r="K87" s="41">
        <v>3500</v>
      </c>
      <c r="L87" s="22">
        <f>K87*J87</f>
        <v>7000</v>
      </c>
      <c r="M87" s="22">
        <f>L87*1.12</f>
        <v>7840.0000000000009</v>
      </c>
    </row>
    <row r="88" spans="1:13" s="33" customFormat="1" ht="31.5" x14ac:dyDescent="0.25">
      <c r="A88" s="30"/>
      <c r="B88" s="12" t="s">
        <v>210</v>
      </c>
      <c r="C88" s="12"/>
      <c r="D88" s="12"/>
      <c r="E88" s="21" t="s">
        <v>204</v>
      </c>
      <c r="F88" s="12" t="s">
        <v>133</v>
      </c>
      <c r="G88" s="30"/>
      <c r="H88" s="12"/>
      <c r="I88" s="12"/>
      <c r="J88" s="31">
        <v>2</v>
      </c>
      <c r="K88" s="41">
        <v>5900</v>
      </c>
      <c r="L88" s="22">
        <f t="shared" ref="L88:L121" si="6">K88*J88</f>
        <v>11800</v>
      </c>
      <c r="M88" s="22">
        <f t="shared" ref="M88:M121" si="7">L88*1.12</f>
        <v>13216.000000000002</v>
      </c>
    </row>
    <row r="89" spans="1:13" s="33" customFormat="1" ht="31.5" x14ac:dyDescent="0.25">
      <c r="A89" s="30"/>
      <c r="B89" s="12" t="s">
        <v>211</v>
      </c>
      <c r="C89" s="12"/>
      <c r="D89" s="12"/>
      <c r="E89" s="21" t="s">
        <v>204</v>
      </c>
      <c r="F89" s="12" t="s">
        <v>133</v>
      </c>
      <c r="G89" s="30"/>
      <c r="H89" s="12"/>
      <c r="I89" s="12"/>
      <c r="J89" s="31">
        <v>2</v>
      </c>
      <c r="K89" s="41">
        <v>1810</v>
      </c>
      <c r="L89" s="22">
        <f t="shared" si="6"/>
        <v>3620</v>
      </c>
      <c r="M89" s="22">
        <f t="shared" si="7"/>
        <v>4054.4000000000005</v>
      </c>
    </row>
    <row r="90" spans="1:13" s="33" customFormat="1" ht="31.5" x14ac:dyDescent="0.25">
      <c r="A90" s="30"/>
      <c r="B90" s="12" t="s">
        <v>212</v>
      </c>
      <c r="C90" s="12"/>
      <c r="D90" s="12"/>
      <c r="E90" s="21" t="s">
        <v>204</v>
      </c>
      <c r="F90" s="12" t="s">
        <v>133</v>
      </c>
      <c r="G90" s="30"/>
      <c r="H90" s="12"/>
      <c r="I90" s="12"/>
      <c r="J90" s="31">
        <v>2</v>
      </c>
      <c r="K90" s="41">
        <v>1970</v>
      </c>
      <c r="L90" s="22">
        <f t="shared" si="6"/>
        <v>3940</v>
      </c>
      <c r="M90" s="22">
        <f t="shared" si="7"/>
        <v>4412.8</v>
      </c>
    </row>
    <row r="91" spans="1:13" s="33" customFormat="1" ht="31.5" x14ac:dyDescent="0.25">
      <c r="A91" s="30"/>
      <c r="B91" s="12" t="s">
        <v>213</v>
      </c>
      <c r="C91" s="12"/>
      <c r="D91" s="12"/>
      <c r="E91" s="21" t="s">
        <v>204</v>
      </c>
      <c r="F91" s="12" t="s">
        <v>133</v>
      </c>
      <c r="G91" s="30"/>
      <c r="H91" s="12"/>
      <c r="I91" s="12"/>
      <c r="J91" s="31">
        <v>2</v>
      </c>
      <c r="K91" s="41">
        <v>2100</v>
      </c>
      <c r="L91" s="22">
        <f t="shared" si="6"/>
        <v>4200</v>
      </c>
      <c r="M91" s="22">
        <f t="shared" si="7"/>
        <v>4704</v>
      </c>
    </row>
    <row r="92" spans="1:13" s="33" customFormat="1" ht="31.5" x14ac:dyDescent="0.25">
      <c r="A92" s="30"/>
      <c r="B92" s="12" t="s">
        <v>214</v>
      </c>
      <c r="C92" s="12"/>
      <c r="D92" s="12"/>
      <c r="E92" s="21" t="s">
        <v>204</v>
      </c>
      <c r="F92" s="12" t="s">
        <v>133</v>
      </c>
      <c r="G92" s="30"/>
      <c r="H92" s="12"/>
      <c r="I92" s="12"/>
      <c r="J92" s="31">
        <v>5</v>
      </c>
      <c r="K92" s="41">
        <v>2740</v>
      </c>
      <c r="L92" s="22">
        <f t="shared" si="6"/>
        <v>13700</v>
      </c>
      <c r="M92" s="22">
        <f t="shared" si="7"/>
        <v>15344.000000000002</v>
      </c>
    </row>
    <row r="93" spans="1:13" s="33" customFormat="1" ht="31.5" x14ac:dyDescent="0.25">
      <c r="A93" s="30"/>
      <c r="B93" s="12" t="s">
        <v>215</v>
      </c>
      <c r="C93" s="12"/>
      <c r="D93" s="12"/>
      <c r="E93" s="21" t="s">
        <v>204</v>
      </c>
      <c r="F93" s="12" t="s">
        <v>133</v>
      </c>
      <c r="G93" s="30"/>
      <c r="H93" s="12"/>
      <c r="I93" s="12"/>
      <c r="J93" s="31">
        <v>100</v>
      </c>
      <c r="K93" s="41">
        <v>13</v>
      </c>
      <c r="L93" s="22">
        <f t="shared" si="6"/>
        <v>1300</v>
      </c>
      <c r="M93" s="22">
        <f t="shared" si="7"/>
        <v>1456.0000000000002</v>
      </c>
    </row>
    <row r="94" spans="1:13" s="33" customFormat="1" ht="31.5" x14ac:dyDescent="0.25">
      <c r="A94" s="30"/>
      <c r="B94" s="12" t="s">
        <v>216</v>
      </c>
      <c r="C94" s="12"/>
      <c r="D94" s="12"/>
      <c r="E94" s="21" t="s">
        <v>204</v>
      </c>
      <c r="F94" s="12" t="s">
        <v>133</v>
      </c>
      <c r="G94" s="30"/>
      <c r="H94" s="12"/>
      <c r="I94" s="12"/>
      <c r="J94" s="31">
        <v>1</v>
      </c>
      <c r="K94" s="41">
        <v>320</v>
      </c>
      <c r="L94" s="22">
        <f t="shared" si="6"/>
        <v>320</v>
      </c>
      <c r="M94" s="22">
        <f t="shared" si="7"/>
        <v>358.40000000000003</v>
      </c>
    </row>
    <row r="95" spans="1:13" s="33" customFormat="1" ht="31.5" x14ac:dyDescent="0.25">
      <c r="A95" s="30"/>
      <c r="B95" s="12" t="s">
        <v>217</v>
      </c>
      <c r="C95" s="12"/>
      <c r="D95" s="12"/>
      <c r="E95" s="21" t="s">
        <v>204</v>
      </c>
      <c r="F95" s="12" t="s">
        <v>133</v>
      </c>
      <c r="G95" s="30"/>
      <c r="H95" s="12"/>
      <c r="I95" s="12"/>
      <c r="J95" s="31">
        <v>1</v>
      </c>
      <c r="K95" s="41">
        <v>400</v>
      </c>
      <c r="L95" s="22">
        <f t="shared" si="6"/>
        <v>400</v>
      </c>
      <c r="M95" s="22">
        <f t="shared" si="7"/>
        <v>448.00000000000006</v>
      </c>
    </row>
    <row r="96" spans="1:13" s="33" customFormat="1" ht="31.5" x14ac:dyDescent="0.25">
      <c r="A96" s="30"/>
      <c r="B96" s="12" t="s">
        <v>218</v>
      </c>
      <c r="C96" s="12"/>
      <c r="D96" s="12"/>
      <c r="E96" s="21" t="s">
        <v>204</v>
      </c>
      <c r="F96" s="12" t="s">
        <v>133</v>
      </c>
      <c r="G96" s="30"/>
      <c r="H96" s="12"/>
      <c r="I96" s="12"/>
      <c r="J96" s="31">
        <v>1</v>
      </c>
      <c r="K96" s="41">
        <v>470</v>
      </c>
      <c r="L96" s="22">
        <f t="shared" si="6"/>
        <v>470</v>
      </c>
      <c r="M96" s="22">
        <f t="shared" si="7"/>
        <v>526.40000000000009</v>
      </c>
    </row>
    <row r="97" spans="1:13" s="33" customFormat="1" ht="31.5" x14ac:dyDescent="0.25">
      <c r="A97" s="30"/>
      <c r="B97" s="12" t="s">
        <v>219</v>
      </c>
      <c r="C97" s="12"/>
      <c r="D97" s="12"/>
      <c r="E97" s="21" t="s">
        <v>204</v>
      </c>
      <c r="F97" s="12" t="s">
        <v>133</v>
      </c>
      <c r="G97" s="30"/>
      <c r="H97" s="12"/>
      <c r="I97" s="12"/>
      <c r="J97" s="31">
        <v>3</v>
      </c>
      <c r="K97" s="41">
        <v>190</v>
      </c>
      <c r="L97" s="22">
        <f t="shared" si="6"/>
        <v>570</v>
      </c>
      <c r="M97" s="22">
        <f t="shared" si="7"/>
        <v>638.40000000000009</v>
      </c>
    </row>
    <row r="98" spans="1:13" s="33" customFormat="1" ht="31.5" x14ac:dyDescent="0.25">
      <c r="A98" s="30"/>
      <c r="B98" s="12" t="s">
        <v>220</v>
      </c>
      <c r="C98" s="12"/>
      <c r="D98" s="12"/>
      <c r="E98" s="21" t="s">
        <v>204</v>
      </c>
      <c r="F98" s="12" t="s">
        <v>133</v>
      </c>
      <c r="G98" s="30"/>
      <c r="H98" s="12"/>
      <c r="I98" s="12"/>
      <c r="J98" s="31">
        <v>3</v>
      </c>
      <c r="K98" s="41">
        <v>330</v>
      </c>
      <c r="L98" s="22">
        <f t="shared" si="6"/>
        <v>990</v>
      </c>
      <c r="M98" s="22">
        <f t="shared" si="7"/>
        <v>1108.8000000000002</v>
      </c>
    </row>
    <row r="99" spans="1:13" s="33" customFormat="1" ht="31.5" x14ac:dyDescent="0.25">
      <c r="A99" s="30"/>
      <c r="B99" s="12" t="s">
        <v>221</v>
      </c>
      <c r="C99" s="12"/>
      <c r="D99" s="12"/>
      <c r="E99" s="21" t="s">
        <v>204</v>
      </c>
      <c r="F99" s="12" t="s">
        <v>133</v>
      </c>
      <c r="G99" s="30"/>
      <c r="H99" s="12"/>
      <c r="I99" s="12"/>
      <c r="J99" s="31">
        <v>3</v>
      </c>
      <c r="K99" s="41">
        <v>420</v>
      </c>
      <c r="L99" s="22">
        <f t="shared" si="6"/>
        <v>1260</v>
      </c>
      <c r="M99" s="22">
        <f t="shared" si="7"/>
        <v>1411.2</v>
      </c>
    </row>
    <row r="100" spans="1:13" s="33" customFormat="1" ht="31.5" x14ac:dyDescent="0.25">
      <c r="A100" s="30"/>
      <c r="B100" s="12" t="s">
        <v>222</v>
      </c>
      <c r="C100" s="12"/>
      <c r="D100" s="12"/>
      <c r="E100" s="21" t="s">
        <v>204</v>
      </c>
      <c r="F100" s="12" t="s">
        <v>133</v>
      </c>
      <c r="G100" s="30"/>
      <c r="H100" s="12"/>
      <c r="I100" s="12"/>
      <c r="J100" s="31">
        <v>3</v>
      </c>
      <c r="K100" s="41">
        <v>560</v>
      </c>
      <c r="L100" s="22">
        <f t="shared" si="6"/>
        <v>1680</v>
      </c>
      <c r="M100" s="22">
        <f t="shared" si="7"/>
        <v>1881.6000000000001</v>
      </c>
    </row>
    <row r="101" spans="1:13" s="33" customFormat="1" ht="31.5" x14ac:dyDescent="0.25">
      <c r="A101" s="30"/>
      <c r="B101" s="12" t="s">
        <v>223</v>
      </c>
      <c r="C101" s="12"/>
      <c r="D101" s="12"/>
      <c r="E101" s="21" t="s">
        <v>204</v>
      </c>
      <c r="F101" s="12" t="s">
        <v>133</v>
      </c>
      <c r="G101" s="30"/>
      <c r="H101" s="12"/>
      <c r="I101" s="12"/>
      <c r="J101" s="31">
        <v>3</v>
      </c>
      <c r="K101" s="41">
        <v>970</v>
      </c>
      <c r="L101" s="22">
        <f t="shared" si="6"/>
        <v>2910</v>
      </c>
      <c r="M101" s="22">
        <f t="shared" si="7"/>
        <v>3259.2000000000003</v>
      </c>
    </row>
    <row r="102" spans="1:13" s="33" customFormat="1" ht="33" customHeight="1" x14ac:dyDescent="0.25">
      <c r="A102" s="30"/>
      <c r="B102" s="12" t="s">
        <v>224</v>
      </c>
      <c r="C102" s="12"/>
      <c r="D102" s="12"/>
      <c r="E102" s="21" t="s">
        <v>204</v>
      </c>
      <c r="F102" s="12" t="s">
        <v>133</v>
      </c>
      <c r="G102" s="30"/>
      <c r="H102" s="12"/>
      <c r="I102" s="12"/>
      <c r="J102" s="31">
        <v>3</v>
      </c>
      <c r="K102" s="41">
        <v>1610</v>
      </c>
      <c r="L102" s="22">
        <f t="shared" si="6"/>
        <v>4830</v>
      </c>
      <c r="M102" s="22">
        <f t="shared" si="7"/>
        <v>5409.6</v>
      </c>
    </row>
    <row r="103" spans="1:13" s="33" customFormat="1" ht="63" x14ac:dyDescent="0.25">
      <c r="A103" s="30"/>
      <c r="B103" s="12" t="s">
        <v>225</v>
      </c>
      <c r="C103" s="12"/>
      <c r="D103" s="12"/>
      <c r="E103" s="21" t="s">
        <v>204</v>
      </c>
      <c r="F103" s="12" t="s">
        <v>133</v>
      </c>
      <c r="G103" s="30"/>
      <c r="H103" s="12"/>
      <c r="I103" s="12"/>
      <c r="J103" s="31">
        <v>1</v>
      </c>
      <c r="K103" s="41">
        <v>1600</v>
      </c>
      <c r="L103" s="22">
        <f t="shared" si="6"/>
        <v>1600</v>
      </c>
      <c r="M103" s="22">
        <f t="shared" si="7"/>
        <v>1792.0000000000002</v>
      </c>
    </row>
    <row r="104" spans="1:13" s="33" customFormat="1" ht="47.25" x14ac:dyDescent="0.25">
      <c r="A104" s="30"/>
      <c r="B104" s="12" t="s">
        <v>226</v>
      </c>
      <c r="C104" s="12"/>
      <c r="D104" s="12"/>
      <c r="E104" s="21" t="s">
        <v>204</v>
      </c>
      <c r="F104" s="12" t="s">
        <v>133</v>
      </c>
      <c r="G104" s="30"/>
      <c r="H104" s="12"/>
      <c r="I104" s="12"/>
      <c r="J104" s="31">
        <v>10</v>
      </c>
      <c r="K104" s="41">
        <v>60</v>
      </c>
      <c r="L104" s="22">
        <f t="shared" si="6"/>
        <v>600</v>
      </c>
      <c r="M104" s="22">
        <f t="shared" si="7"/>
        <v>672.00000000000011</v>
      </c>
    </row>
    <row r="105" spans="1:13" s="33" customFormat="1" ht="78.75" x14ac:dyDescent="0.25">
      <c r="A105" s="30"/>
      <c r="B105" s="12" t="s">
        <v>227</v>
      </c>
      <c r="C105" s="12"/>
      <c r="D105" s="12"/>
      <c r="E105" s="21" t="s">
        <v>204</v>
      </c>
      <c r="F105" s="12" t="s">
        <v>133</v>
      </c>
      <c r="G105" s="30"/>
      <c r="H105" s="12"/>
      <c r="I105" s="12"/>
      <c r="J105" s="31">
        <v>1</v>
      </c>
      <c r="K105" s="41">
        <v>1260</v>
      </c>
      <c r="L105" s="22">
        <f t="shared" si="6"/>
        <v>1260</v>
      </c>
      <c r="M105" s="22">
        <f t="shared" si="7"/>
        <v>1411.2</v>
      </c>
    </row>
    <row r="106" spans="1:13" s="33" customFormat="1" ht="78.75" x14ac:dyDescent="0.25">
      <c r="A106" s="30"/>
      <c r="B106" s="12" t="s">
        <v>229</v>
      </c>
      <c r="C106" s="12"/>
      <c r="D106" s="12"/>
      <c r="E106" s="21" t="s">
        <v>204</v>
      </c>
      <c r="F106" s="12" t="s">
        <v>133</v>
      </c>
      <c r="G106" s="30"/>
      <c r="H106" s="12"/>
      <c r="I106" s="12"/>
      <c r="J106" s="31">
        <v>1</v>
      </c>
      <c r="K106" s="41">
        <v>1260</v>
      </c>
      <c r="L106" s="22">
        <f t="shared" si="6"/>
        <v>1260</v>
      </c>
      <c r="M106" s="22">
        <f t="shared" si="7"/>
        <v>1411.2</v>
      </c>
    </row>
    <row r="107" spans="1:13" s="33" customFormat="1" ht="78.75" x14ac:dyDescent="0.25">
      <c r="A107" s="30"/>
      <c r="B107" s="12" t="s">
        <v>228</v>
      </c>
      <c r="C107" s="12"/>
      <c r="D107" s="12"/>
      <c r="E107" s="21" t="s">
        <v>204</v>
      </c>
      <c r="F107" s="12" t="s">
        <v>133</v>
      </c>
      <c r="G107" s="12"/>
      <c r="H107" s="12"/>
      <c r="I107" s="12"/>
      <c r="J107" s="31">
        <v>1</v>
      </c>
      <c r="K107" s="41">
        <v>1260</v>
      </c>
      <c r="L107" s="22">
        <f t="shared" si="6"/>
        <v>1260</v>
      </c>
      <c r="M107" s="22">
        <f t="shared" si="7"/>
        <v>1411.2</v>
      </c>
    </row>
    <row r="108" spans="1:13" s="33" customFormat="1" ht="78.75" x14ac:dyDescent="0.25">
      <c r="A108" s="30"/>
      <c r="B108" s="12" t="s">
        <v>230</v>
      </c>
      <c r="C108" s="12"/>
      <c r="D108" s="12"/>
      <c r="E108" s="21" t="s">
        <v>204</v>
      </c>
      <c r="F108" s="12" t="s">
        <v>133</v>
      </c>
      <c r="G108" s="12"/>
      <c r="H108" s="12"/>
      <c r="I108" s="12"/>
      <c r="J108" s="31">
        <v>1</v>
      </c>
      <c r="K108" s="41">
        <v>1260</v>
      </c>
      <c r="L108" s="22">
        <f t="shared" si="6"/>
        <v>1260</v>
      </c>
      <c r="M108" s="22">
        <f t="shared" si="7"/>
        <v>1411.2</v>
      </c>
    </row>
    <row r="109" spans="1:13" s="33" customFormat="1" ht="31.5" x14ac:dyDescent="0.25">
      <c r="A109" s="30"/>
      <c r="B109" s="12" t="s">
        <v>231</v>
      </c>
      <c r="C109" s="12"/>
      <c r="D109" s="12"/>
      <c r="E109" s="21" t="s">
        <v>204</v>
      </c>
      <c r="F109" s="12" t="s">
        <v>245</v>
      </c>
      <c r="G109" s="12"/>
      <c r="H109" s="12"/>
      <c r="I109" s="12"/>
      <c r="J109" s="31">
        <v>3</v>
      </c>
      <c r="K109" s="41">
        <v>340</v>
      </c>
      <c r="L109" s="22">
        <f t="shared" si="6"/>
        <v>1020</v>
      </c>
      <c r="M109" s="22">
        <f t="shared" si="7"/>
        <v>1142.4000000000001</v>
      </c>
    </row>
    <row r="110" spans="1:13" s="33" customFormat="1" ht="47.25" x14ac:dyDescent="0.25">
      <c r="A110" s="30"/>
      <c r="B110" s="12" t="s">
        <v>232</v>
      </c>
      <c r="C110" s="12"/>
      <c r="D110" s="12"/>
      <c r="E110" s="21" t="s">
        <v>204</v>
      </c>
      <c r="F110" s="12" t="s">
        <v>133</v>
      </c>
      <c r="G110" s="12"/>
      <c r="H110" s="12"/>
      <c r="I110" s="12"/>
      <c r="J110" s="31">
        <v>1</v>
      </c>
      <c r="K110" s="41">
        <v>1265</v>
      </c>
      <c r="L110" s="22">
        <f t="shared" si="6"/>
        <v>1265</v>
      </c>
      <c r="M110" s="22">
        <f t="shared" si="7"/>
        <v>1416.8000000000002</v>
      </c>
    </row>
    <row r="111" spans="1:13" s="33" customFormat="1" ht="47.25" x14ac:dyDescent="0.25">
      <c r="A111" s="30"/>
      <c r="B111" s="12" t="s">
        <v>233</v>
      </c>
      <c r="C111" s="12"/>
      <c r="D111" s="12"/>
      <c r="E111" s="21" t="s">
        <v>204</v>
      </c>
      <c r="F111" s="12" t="s">
        <v>133</v>
      </c>
      <c r="G111" s="12"/>
      <c r="H111" s="12"/>
      <c r="I111" s="12"/>
      <c r="J111" s="31">
        <v>1</v>
      </c>
      <c r="K111" s="41">
        <v>1200</v>
      </c>
      <c r="L111" s="22">
        <f t="shared" si="6"/>
        <v>1200</v>
      </c>
      <c r="M111" s="22">
        <f t="shared" si="7"/>
        <v>1344.0000000000002</v>
      </c>
    </row>
    <row r="112" spans="1:13" s="33" customFormat="1" ht="31.5" x14ac:dyDescent="0.25">
      <c r="A112" s="30"/>
      <c r="B112" s="12" t="s">
        <v>234</v>
      </c>
      <c r="C112" s="12"/>
      <c r="D112" s="12"/>
      <c r="E112" s="21" t="s">
        <v>204</v>
      </c>
      <c r="F112" s="12" t="s">
        <v>133</v>
      </c>
      <c r="G112" s="12"/>
      <c r="H112" s="12"/>
      <c r="I112" s="12"/>
      <c r="J112" s="31">
        <v>1</v>
      </c>
      <c r="K112" s="41">
        <v>410</v>
      </c>
      <c r="L112" s="22">
        <f t="shared" si="6"/>
        <v>410</v>
      </c>
      <c r="M112" s="22">
        <f t="shared" si="7"/>
        <v>459.20000000000005</v>
      </c>
    </row>
    <row r="113" spans="1:13" s="33" customFormat="1" ht="63" x14ac:dyDescent="0.25">
      <c r="A113" s="30"/>
      <c r="B113" s="12" t="s">
        <v>235</v>
      </c>
      <c r="C113" s="12"/>
      <c r="D113" s="12"/>
      <c r="E113" s="21" t="s">
        <v>204</v>
      </c>
      <c r="F113" s="12" t="s">
        <v>133</v>
      </c>
      <c r="G113" s="12"/>
      <c r="H113" s="12"/>
      <c r="I113" s="12"/>
      <c r="J113" s="31">
        <v>1</v>
      </c>
      <c r="K113" s="41">
        <v>1880</v>
      </c>
      <c r="L113" s="22">
        <f t="shared" si="6"/>
        <v>1880</v>
      </c>
      <c r="M113" s="22">
        <f t="shared" si="7"/>
        <v>2105.6000000000004</v>
      </c>
    </row>
    <row r="114" spans="1:13" s="33" customFormat="1" ht="31.5" x14ac:dyDescent="0.25">
      <c r="A114" s="30"/>
      <c r="B114" s="12" t="s">
        <v>236</v>
      </c>
      <c r="C114" s="12"/>
      <c r="D114" s="12"/>
      <c r="E114" s="21" t="s">
        <v>204</v>
      </c>
      <c r="F114" s="12" t="s">
        <v>133</v>
      </c>
      <c r="G114" s="12"/>
      <c r="H114" s="12"/>
      <c r="I114" s="12"/>
      <c r="J114" s="31">
        <v>2</v>
      </c>
      <c r="K114" s="41">
        <v>200</v>
      </c>
      <c r="L114" s="22">
        <f t="shared" si="6"/>
        <v>400</v>
      </c>
      <c r="M114" s="22">
        <f t="shared" si="7"/>
        <v>448.00000000000006</v>
      </c>
    </row>
    <row r="115" spans="1:13" s="33" customFormat="1" ht="31.5" x14ac:dyDescent="0.25">
      <c r="A115" s="30"/>
      <c r="B115" s="12" t="s">
        <v>237</v>
      </c>
      <c r="C115" s="12"/>
      <c r="D115" s="12"/>
      <c r="E115" s="21" t="s">
        <v>204</v>
      </c>
      <c r="F115" s="12" t="s">
        <v>133</v>
      </c>
      <c r="G115" s="12"/>
      <c r="H115" s="12"/>
      <c r="I115" s="12"/>
      <c r="J115" s="31">
        <v>1</v>
      </c>
      <c r="K115" s="41">
        <v>210</v>
      </c>
      <c r="L115" s="22">
        <f t="shared" si="6"/>
        <v>210</v>
      </c>
      <c r="M115" s="22">
        <f t="shared" si="7"/>
        <v>235.20000000000002</v>
      </c>
    </row>
    <row r="116" spans="1:13" s="33" customFormat="1" ht="31.5" x14ac:dyDescent="0.25">
      <c r="A116" s="30"/>
      <c r="B116" s="12" t="s">
        <v>238</v>
      </c>
      <c r="C116" s="12"/>
      <c r="D116" s="12"/>
      <c r="E116" s="21" t="s">
        <v>204</v>
      </c>
      <c r="F116" s="12" t="s">
        <v>133</v>
      </c>
      <c r="G116" s="12"/>
      <c r="H116" s="12"/>
      <c r="I116" s="12"/>
      <c r="J116" s="31">
        <v>1</v>
      </c>
      <c r="K116" s="41">
        <v>270</v>
      </c>
      <c r="L116" s="22">
        <f t="shared" si="6"/>
        <v>270</v>
      </c>
      <c r="M116" s="22">
        <f t="shared" si="7"/>
        <v>302.40000000000003</v>
      </c>
    </row>
    <row r="117" spans="1:13" s="33" customFormat="1" ht="47.25" x14ac:dyDescent="0.25">
      <c r="A117" s="30"/>
      <c r="B117" s="12" t="s">
        <v>239</v>
      </c>
      <c r="C117" s="12"/>
      <c r="D117" s="12"/>
      <c r="E117" s="21" t="s">
        <v>204</v>
      </c>
      <c r="F117" s="12" t="s">
        <v>133</v>
      </c>
      <c r="G117" s="12"/>
      <c r="H117" s="12"/>
      <c r="I117" s="12"/>
      <c r="J117" s="31">
        <v>1</v>
      </c>
      <c r="K117" s="41">
        <v>280</v>
      </c>
      <c r="L117" s="22">
        <f t="shared" si="6"/>
        <v>280</v>
      </c>
      <c r="M117" s="22">
        <f t="shared" si="7"/>
        <v>313.60000000000002</v>
      </c>
    </row>
    <row r="118" spans="1:13" s="33" customFormat="1" ht="31.5" x14ac:dyDescent="0.25">
      <c r="A118" s="30"/>
      <c r="B118" s="12" t="s">
        <v>240</v>
      </c>
      <c r="C118" s="12"/>
      <c r="D118" s="12"/>
      <c r="E118" s="21" t="s">
        <v>204</v>
      </c>
      <c r="F118" s="12" t="s">
        <v>133</v>
      </c>
      <c r="G118" s="12"/>
      <c r="H118" s="12"/>
      <c r="I118" s="12"/>
      <c r="J118" s="31">
        <v>1</v>
      </c>
      <c r="K118" s="41">
        <v>300</v>
      </c>
      <c r="L118" s="22">
        <f t="shared" si="6"/>
        <v>300</v>
      </c>
      <c r="M118" s="22">
        <f t="shared" si="7"/>
        <v>336.00000000000006</v>
      </c>
    </row>
    <row r="119" spans="1:13" s="33" customFormat="1" ht="31.5" x14ac:dyDescent="0.25">
      <c r="A119" s="30"/>
      <c r="B119" s="12" t="s">
        <v>241</v>
      </c>
      <c r="C119" s="12"/>
      <c r="D119" s="12"/>
      <c r="E119" s="21" t="s">
        <v>204</v>
      </c>
      <c r="F119" s="12" t="s">
        <v>133</v>
      </c>
      <c r="G119" s="12"/>
      <c r="H119" s="12"/>
      <c r="I119" s="12"/>
      <c r="J119" s="31">
        <v>1</v>
      </c>
      <c r="K119" s="41">
        <v>440</v>
      </c>
      <c r="L119" s="22">
        <f t="shared" si="6"/>
        <v>440</v>
      </c>
      <c r="M119" s="22">
        <f t="shared" si="7"/>
        <v>492.80000000000007</v>
      </c>
    </row>
    <row r="120" spans="1:13" s="33" customFormat="1" ht="47.25" x14ac:dyDescent="0.25">
      <c r="A120" s="30"/>
      <c r="B120" s="12" t="s">
        <v>242</v>
      </c>
      <c r="C120" s="12"/>
      <c r="D120" s="12"/>
      <c r="E120" s="21" t="s">
        <v>204</v>
      </c>
      <c r="F120" s="12" t="s">
        <v>133</v>
      </c>
      <c r="G120" s="12"/>
      <c r="H120" s="12"/>
      <c r="I120" s="12"/>
      <c r="J120" s="31">
        <v>1</v>
      </c>
      <c r="K120" s="41">
        <v>680</v>
      </c>
      <c r="L120" s="22">
        <f t="shared" si="6"/>
        <v>680</v>
      </c>
      <c r="M120" s="22">
        <f t="shared" si="7"/>
        <v>761.6</v>
      </c>
    </row>
    <row r="121" spans="1:13" s="33" customFormat="1" ht="31.5" x14ac:dyDescent="0.25">
      <c r="A121" s="30"/>
      <c r="B121" s="12" t="s">
        <v>244</v>
      </c>
      <c r="C121" s="12"/>
      <c r="D121" s="12"/>
      <c r="E121" s="21" t="s">
        <v>204</v>
      </c>
      <c r="F121" s="12" t="s">
        <v>133</v>
      </c>
      <c r="G121" s="12"/>
      <c r="H121" s="12"/>
      <c r="I121" s="12"/>
      <c r="J121" s="31">
        <v>20</v>
      </c>
      <c r="K121" s="41">
        <v>3140</v>
      </c>
      <c r="L121" s="22">
        <f t="shared" si="6"/>
        <v>62800</v>
      </c>
      <c r="M121" s="22">
        <f t="shared" si="7"/>
        <v>70336</v>
      </c>
    </row>
    <row r="122" spans="1:13" s="33" customFormat="1" ht="15.75" x14ac:dyDescent="0.25">
      <c r="A122" s="30"/>
      <c r="B122" s="12"/>
      <c r="C122" s="12"/>
      <c r="D122" s="12"/>
      <c r="E122" s="12"/>
      <c r="F122" s="12"/>
      <c r="G122" s="12"/>
      <c r="H122" s="12"/>
      <c r="I122" s="12"/>
      <c r="J122" s="31"/>
      <c r="K122" s="41"/>
      <c r="L122" s="68"/>
      <c r="M122" s="24">
        <f>SUM(M86:M121)</f>
        <v>157287.20000000001</v>
      </c>
    </row>
    <row r="123" spans="1:13" s="33" customFormat="1" ht="15.75" x14ac:dyDescent="0.25">
      <c r="A123" s="30"/>
      <c r="B123" s="12"/>
      <c r="C123" s="12"/>
      <c r="D123" s="12"/>
      <c r="E123" s="12"/>
      <c r="F123" s="12"/>
      <c r="G123" s="12"/>
      <c r="H123" s="12"/>
      <c r="I123" s="12"/>
      <c r="J123" s="31"/>
      <c r="K123" s="41"/>
      <c r="L123" s="68"/>
      <c r="M123" s="24"/>
    </row>
    <row r="124" spans="1:13" s="33" customFormat="1" ht="15.75" x14ac:dyDescent="0.25">
      <c r="A124" s="30"/>
      <c r="B124" s="85" t="s">
        <v>246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68"/>
      <c r="M124" s="24"/>
    </row>
    <row r="125" spans="1:13" s="33" customFormat="1" ht="31.5" x14ac:dyDescent="0.25">
      <c r="A125" s="30"/>
      <c r="B125" s="69" t="s">
        <v>155</v>
      </c>
      <c r="C125" s="63" t="s">
        <v>156</v>
      </c>
      <c r="D125" s="63"/>
      <c r="E125" s="63" t="s">
        <v>135</v>
      </c>
      <c r="F125" s="63" t="s">
        <v>157</v>
      </c>
      <c r="G125" s="63"/>
      <c r="H125" s="63"/>
      <c r="I125" s="63" t="s">
        <v>3</v>
      </c>
      <c r="J125" s="31">
        <v>1</v>
      </c>
      <c r="K125" s="41">
        <v>35000</v>
      </c>
      <c r="L125" s="68">
        <f>K125*J125</f>
        <v>35000</v>
      </c>
      <c r="M125" s="84">
        <f>L125*1.12</f>
        <v>39200.000000000007</v>
      </c>
    </row>
    <row r="126" spans="1:13" s="33" customFormat="1" ht="31.5" x14ac:dyDescent="0.25">
      <c r="A126" s="30"/>
      <c r="B126" s="69" t="s">
        <v>200</v>
      </c>
      <c r="C126" s="63" t="s">
        <v>201</v>
      </c>
      <c r="D126" s="63"/>
      <c r="E126" s="63" t="s">
        <v>202</v>
      </c>
      <c r="F126" s="63" t="s">
        <v>203</v>
      </c>
      <c r="G126" s="63"/>
      <c r="H126" s="63"/>
      <c r="I126" s="63" t="s">
        <v>3</v>
      </c>
      <c r="J126" s="31">
        <v>1</v>
      </c>
      <c r="K126" s="41">
        <v>31000</v>
      </c>
      <c r="L126" s="68">
        <v>31000</v>
      </c>
      <c r="M126" s="84">
        <f>L126*1.12</f>
        <v>34720</v>
      </c>
    </row>
    <row r="127" spans="1:13" s="33" customFormat="1" ht="31.5" x14ac:dyDescent="0.25">
      <c r="A127" s="30"/>
      <c r="B127" s="69" t="s">
        <v>198</v>
      </c>
      <c r="C127" s="63"/>
      <c r="D127" s="63"/>
      <c r="E127" s="63" t="s">
        <v>204</v>
      </c>
      <c r="F127" s="63" t="s">
        <v>205</v>
      </c>
      <c r="G127" s="63"/>
      <c r="H127" s="63"/>
      <c r="I127" s="63" t="s">
        <v>3</v>
      </c>
      <c r="J127" s="31">
        <v>1</v>
      </c>
      <c r="K127" s="41">
        <v>38000</v>
      </c>
      <c r="L127" s="68">
        <v>38000</v>
      </c>
      <c r="M127" s="84">
        <f>L127*1.12</f>
        <v>42560.000000000007</v>
      </c>
    </row>
    <row r="128" spans="1:13" s="33" customFormat="1" ht="31.5" x14ac:dyDescent="0.25">
      <c r="A128" s="30"/>
      <c r="B128" s="69" t="s">
        <v>199</v>
      </c>
      <c r="C128" s="63"/>
      <c r="D128" s="63"/>
      <c r="E128" s="63" t="s">
        <v>134</v>
      </c>
      <c r="F128" s="63" t="s">
        <v>206</v>
      </c>
      <c r="G128" s="63"/>
      <c r="H128" s="63"/>
      <c r="I128" s="63" t="s">
        <v>3</v>
      </c>
      <c r="J128" s="31">
        <v>1</v>
      </c>
      <c r="K128" s="41">
        <v>12000</v>
      </c>
      <c r="L128" s="68">
        <v>12000</v>
      </c>
      <c r="M128" s="84">
        <f>L128*1.12</f>
        <v>13440.000000000002</v>
      </c>
    </row>
    <row r="129" spans="1:13" s="33" customFormat="1" ht="15.75" x14ac:dyDescent="0.25">
      <c r="A129" s="30"/>
      <c r="B129" s="12"/>
      <c r="C129" s="12"/>
      <c r="D129" s="12"/>
      <c r="E129" s="12"/>
      <c r="F129" s="12"/>
      <c r="G129" s="12"/>
      <c r="H129" s="12"/>
      <c r="I129" s="12"/>
      <c r="J129" s="31"/>
      <c r="K129" s="41"/>
      <c r="L129" s="68"/>
      <c r="M129" s="24">
        <f>SUM(M125:M128)</f>
        <v>129920</v>
      </c>
    </row>
    <row r="130" spans="1:13" s="33" customFormat="1" ht="15.75" customHeight="1" x14ac:dyDescent="0.25">
      <c r="A130" s="86" t="s">
        <v>140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91"/>
    </row>
    <row r="131" spans="1:13" s="33" customFormat="1" ht="63" x14ac:dyDescent="0.25">
      <c r="A131" s="70"/>
      <c r="B131" s="12" t="s">
        <v>147</v>
      </c>
      <c r="C131" s="12"/>
      <c r="D131" s="12"/>
      <c r="E131" s="12"/>
      <c r="F131" s="12"/>
      <c r="G131" s="12"/>
      <c r="H131" s="12"/>
      <c r="I131" s="12"/>
      <c r="J131" s="71">
        <v>44</v>
      </c>
      <c r="K131" s="72">
        <v>175200</v>
      </c>
      <c r="L131" s="73">
        <v>175200</v>
      </c>
      <c r="M131" s="74">
        <f>L131*1.12</f>
        <v>196224.00000000003</v>
      </c>
    </row>
    <row r="132" spans="1:13" s="33" customFormat="1" ht="31.5" x14ac:dyDescent="0.25">
      <c r="A132" s="70"/>
      <c r="B132" s="12" t="s">
        <v>158</v>
      </c>
      <c r="C132" s="12"/>
      <c r="D132" s="12"/>
      <c r="E132" s="12"/>
      <c r="F132" s="45" t="s">
        <v>157</v>
      </c>
      <c r="G132" s="16"/>
      <c r="H132" s="16"/>
      <c r="I132" s="16" t="s">
        <v>3</v>
      </c>
      <c r="J132" s="75">
        <v>100</v>
      </c>
      <c r="K132" s="76">
        <v>10590</v>
      </c>
      <c r="L132" s="77">
        <f>K132*J132</f>
        <v>1059000</v>
      </c>
      <c r="M132" s="78">
        <f>L132*1.12</f>
        <v>1186080</v>
      </c>
    </row>
    <row r="133" spans="1:13" s="33" customFormat="1" ht="47.25" x14ac:dyDescent="0.25">
      <c r="A133" s="70"/>
      <c r="B133" s="12" t="s">
        <v>207</v>
      </c>
      <c r="C133" s="12"/>
      <c r="D133" s="12"/>
      <c r="E133" s="12"/>
      <c r="F133" s="16"/>
      <c r="G133" s="16"/>
      <c r="H133" s="16"/>
      <c r="I133" s="16" t="s">
        <v>3</v>
      </c>
      <c r="J133" s="75">
        <v>100</v>
      </c>
      <c r="K133" s="76">
        <v>8400</v>
      </c>
      <c r="L133" s="77">
        <f>K133*J133</f>
        <v>840000</v>
      </c>
      <c r="M133" s="78">
        <f>L133*1.12</f>
        <v>940800.00000000012</v>
      </c>
    </row>
    <row r="134" spans="1:13" ht="15.75" x14ac:dyDescent="0.25">
      <c r="A134" s="89" t="s">
        <v>106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</row>
    <row r="135" spans="1:13" ht="15.75" x14ac:dyDescent="0.25">
      <c r="A135" s="13"/>
      <c r="B135" s="12" t="s">
        <v>139</v>
      </c>
      <c r="C135" s="12"/>
      <c r="D135" s="12"/>
      <c r="E135" s="12"/>
      <c r="F135" s="12"/>
      <c r="G135" s="12"/>
      <c r="H135" s="12"/>
      <c r="I135" s="12"/>
      <c r="J135" s="14">
        <v>12</v>
      </c>
      <c r="K135" s="42"/>
      <c r="L135" s="15">
        <v>90000</v>
      </c>
      <c r="M135" s="35">
        <f>L135*J135*4</f>
        <v>4320000</v>
      </c>
    </row>
    <row r="136" spans="1:13" ht="15.75" x14ac:dyDescent="0.25">
      <c r="A136" s="13"/>
      <c r="B136" s="85" t="s">
        <v>208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35"/>
    </row>
    <row r="137" spans="1:13" s="52" customFormat="1" ht="15.75" x14ac:dyDescent="0.25">
      <c r="A137" s="79"/>
      <c r="B137" s="79"/>
      <c r="C137" s="79"/>
      <c r="D137" s="79"/>
      <c r="E137" s="79"/>
      <c r="F137" s="80"/>
      <c r="G137" s="79"/>
      <c r="H137" s="79"/>
      <c r="I137" s="79"/>
      <c r="J137" s="81"/>
      <c r="K137" s="82"/>
      <c r="L137" s="83"/>
      <c r="M137" s="51"/>
    </row>
    <row r="138" spans="1:13" s="52" customFormat="1" ht="23.25" x14ac:dyDescent="0.35">
      <c r="A138" s="79"/>
      <c r="B138" s="79"/>
      <c r="C138" s="79"/>
      <c r="D138" s="79"/>
      <c r="E138" s="79"/>
      <c r="F138" s="80"/>
      <c r="G138" s="79"/>
      <c r="H138" s="79"/>
      <c r="I138" s="79"/>
      <c r="J138" s="81"/>
      <c r="K138" s="82" t="s">
        <v>247</v>
      </c>
      <c r="L138" s="95"/>
      <c r="M138" s="95"/>
    </row>
    <row r="139" spans="1:13" x14ac:dyDescent="0.25">
      <c r="M139" s="29"/>
    </row>
  </sheetData>
  <mergeCells count="21">
    <mergeCell ref="L138:M138"/>
    <mergeCell ref="A4:M4"/>
    <mergeCell ref="A58:M58"/>
    <mergeCell ref="A29:A32"/>
    <mergeCell ref="B41:M41"/>
    <mergeCell ref="B39:M39"/>
    <mergeCell ref="A5:M5"/>
    <mergeCell ref="A45:M45"/>
    <mergeCell ref="B9:K9"/>
    <mergeCell ref="B136:L136"/>
    <mergeCell ref="A75:M75"/>
    <mergeCell ref="A43:M43"/>
    <mergeCell ref="A134:M134"/>
    <mergeCell ref="B78:M78"/>
    <mergeCell ref="A130:M130"/>
    <mergeCell ref="A60:M60"/>
    <mergeCell ref="B61:J61"/>
    <mergeCell ref="B124:K124"/>
    <mergeCell ref="B71:K71"/>
    <mergeCell ref="B85:L85"/>
    <mergeCell ref="G59:L5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81"/>
  <sheetViews>
    <sheetView topLeftCell="A73" workbookViewId="0">
      <selection activeCell="G7" sqref="G7"/>
    </sheetView>
  </sheetViews>
  <sheetFormatPr defaultRowHeight="15" x14ac:dyDescent="0.25"/>
  <cols>
    <col min="3" max="3" width="29" customWidth="1"/>
    <col min="6" max="6" width="12.28515625" customWidth="1"/>
    <col min="7" max="7" width="17.5703125" customWidth="1"/>
  </cols>
  <sheetData>
    <row r="4" spans="2:7" ht="48.75" customHeight="1" x14ac:dyDescent="0.25">
      <c r="B4" s="20"/>
      <c r="C4" s="18" t="s">
        <v>2</v>
      </c>
      <c r="D4" s="20">
        <v>400</v>
      </c>
      <c r="E4" s="20" t="s">
        <v>3</v>
      </c>
      <c r="F4" s="17">
        <v>88</v>
      </c>
      <c r="G4" s="17">
        <f>F4*D4</f>
        <v>35200</v>
      </c>
    </row>
    <row r="5" spans="2:7" ht="48" customHeight="1" x14ac:dyDescent="0.25">
      <c r="B5" s="20"/>
      <c r="C5" s="18" t="s">
        <v>4</v>
      </c>
      <c r="D5" s="20">
        <v>300</v>
      </c>
      <c r="E5" s="20" t="s">
        <v>3</v>
      </c>
      <c r="F5" s="17">
        <v>66</v>
      </c>
      <c r="G5" s="17">
        <f t="shared" ref="G5:G56" si="0">F5*D5</f>
        <v>19800</v>
      </c>
    </row>
    <row r="6" spans="2:7" ht="15.75" x14ac:dyDescent="0.25">
      <c r="B6" s="20"/>
      <c r="C6" s="1" t="s">
        <v>5</v>
      </c>
      <c r="D6" s="20">
        <v>450</v>
      </c>
      <c r="E6" s="20" t="s">
        <v>3</v>
      </c>
      <c r="F6" s="17">
        <v>825</v>
      </c>
      <c r="G6" s="17">
        <f t="shared" si="0"/>
        <v>371250</v>
      </c>
    </row>
    <row r="7" spans="2:7" ht="15.75" customHeight="1" x14ac:dyDescent="0.25">
      <c r="B7" s="20"/>
      <c r="C7" s="18" t="s">
        <v>6</v>
      </c>
      <c r="D7" s="20">
        <v>400</v>
      </c>
      <c r="E7" s="20" t="s">
        <v>3</v>
      </c>
      <c r="F7" s="17">
        <v>120</v>
      </c>
      <c r="G7" s="17">
        <f t="shared" si="0"/>
        <v>48000</v>
      </c>
    </row>
    <row r="8" spans="2:7" ht="15.75" x14ac:dyDescent="0.25">
      <c r="B8" s="20"/>
      <c r="C8" s="18" t="s">
        <v>7</v>
      </c>
      <c r="D8" s="20">
        <v>100</v>
      </c>
      <c r="E8" s="20" t="s">
        <v>3</v>
      </c>
      <c r="F8" s="17">
        <v>132</v>
      </c>
      <c r="G8" s="17">
        <f t="shared" si="0"/>
        <v>13200</v>
      </c>
    </row>
    <row r="9" spans="2:7" ht="15.75" x14ac:dyDescent="0.25">
      <c r="B9" s="20"/>
      <c r="C9" s="18" t="s">
        <v>8</v>
      </c>
      <c r="D9" s="20">
        <v>4000</v>
      </c>
      <c r="E9" s="20" t="s">
        <v>3</v>
      </c>
      <c r="F9" s="17">
        <v>22</v>
      </c>
      <c r="G9" s="17">
        <f t="shared" si="0"/>
        <v>88000</v>
      </c>
    </row>
    <row r="10" spans="2:7" ht="15.75" x14ac:dyDescent="0.25">
      <c r="B10" s="20"/>
      <c r="C10" s="18" t="s">
        <v>9</v>
      </c>
      <c r="D10" s="20">
        <v>30</v>
      </c>
      <c r="E10" s="20" t="s">
        <v>3</v>
      </c>
      <c r="F10" s="17">
        <v>935</v>
      </c>
      <c r="G10" s="17">
        <f t="shared" si="0"/>
        <v>28050</v>
      </c>
    </row>
    <row r="11" spans="2:7" ht="15.75" x14ac:dyDescent="0.25">
      <c r="B11" s="20"/>
      <c r="C11" s="18" t="s">
        <v>10</v>
      </c>
      <c r="D11" s="20">
        <v>30</v>
      </c>
      <c r="E11" s="20" t="s">
        <v>3</v>
      </c>
      <c r="F11" s="17">
        <v>605</v>
      </c>
      <c r="G11" s="17">
        <f t="shared" si="0"/>
        <v>18150</v>
      </c>
    </row>
    <row r="12" spans="2:7" ht="15.75" x14ac:dyDescent="0.25">
      <c r="B12" s="20"/>
      <c r="C12" s="18" t="s">
        <v>11</v>
      </c>
      <c r="D12" s="20">
        <v>2</v>
      </c>
      <c r="E12" s="20" t="s">
        <v>3</v>
      </c>
      <c r="F12" s="17">
        <v>3850</v>
      </c>
      <c r="G12" s="17">
        <f t="shared" si="0"/>
        <v>7700</v>
      </c>
    </row>
    <row r="13" spans="2:7" ht="15.75" x14ac:dyDescent="0.25">
      <c r="B13" s="20"/>
      <c r="C13" s="18" t="s">
        <v>12</v>
      </c>
      <c r="D13" s="20">
        <v>10</v>
      </c>
      <c r="E13" s="20" t="s">
        <v>3</v>
      </c>
      <c r="F13" s="17">
        <v>160</v>
      </c>
      <c r="G13" s="17">
        <f t="shared" si="0"/>
        <v>1600</v>
      </c>
    </row>
    <row r="14" spans="2:7" ht="15.75" x14ac:dyDescent="0.25">
      <c r="B14" s="20"/>
      <c r="C14" s="18" t="s">
        <v>13</v>
      </c>
      <c r="D14" s="20">
        <v>120</v>
      </c>
      <c r="E14" s="20" t="s">
        <v>14</v>
      </c>
      <c r="F14" s="17">
        <v>60</v>
      </c>
      <c r="G14" s="17">
        <f t="shared" si="0"/>
        <v>7200</v>
      </c>
    </row>
    <row r="15" spans="2:7" ht="15.75" x14ac:dyDescent="0.25">
      <c r="B15" s="20"/>
      <c r="C15" s="18" t="s">
        <v>15</v>
      </c>
      <c r="D15" s="20">
        <v>230</v>
      </c>
      <c r="E15" s="20" t="s">
        <v>14</v>
      </c>
      <c r="F15" s="17">
        <v>83</v>
      </c>
      <c r="G15" s="17">
        <f t="shared" si="0"/>
        <v>19090</v>
      </c>
    </row>
    <row r="16" spans="2:7" ht="15.75" x14ac:dyDescent="0.25">
      <c r="B16" s="20"/>
      <c r="C16" s="18" t="s">
        <v>16</v>
      </c>
      <c r="D16" s="20">
        <v>10</v>
      </c>
      <c r="E16" s="20" t="s">
        <v>14</v>
      </c>
      <c r="F16" s="17">
        <v>260</v>
      </c>
      <c r="G16" s="17">
        <f t="shared" si="0"/>
        <v>2600</v>
      </c>
    </row>
    <row r="17" spans="2:7" ht="31.5" x14ac:dyDescent="0.25">
      <c r="B17" s="20"/>
      <c r="C17" s="18" t="s">
        <v>17</v>
      </c>
      <c r="D17" s="20">
        <v>20</v>
      </c>
      <c r="E17" s="20" t="s">
        <v>3</v>
      </c>
      <c r="F17" s="17">
        <v>275</v>
      </c>
      <c r="G17" s="17">
        <f t="shared" si="0"/>
        <v>5500</v>
      </c>
    </row>
    <row r="18" spans="2:7" ht="15.75" x14ac:dyDescent="0.25">
      <c r="B18" s="20"/>
      <c r="C18" s="18" t="s">
        <v>18</v>
      </c>
      <c r="D18" s="20">
        <v>700</v>
      </c>
      <c r="E18" s="20" t="s">
        <v>3</v>
      </c>
      <c r="F18" s="17">
        <v>55</v>
      </c>
      <c r="G18" s="17">
        <f t="shared" si="0"/>
        <v>38500</v>
      </c>
    </row>
    <row r="19" spans="2:7" ht="15.75" x14ac:dyDescent="0.25">
      <c r="B19" s="20"/>
      <c r="C19" s="18" t="s">
        <v>19</v>
      </c>
      <c r="D19" s="20">
        <v>300</v>
      </c>
      <c r="E19" s="20" t="s">
        <v>3</v>
      </c>
      <c r="F19" s="17">
        <v>30</v>
      </c>
      <c r="G19" s="17">
        <f t="shared" si="0"/>
        <v>9000</v>
      </c>
    </row>
    <row r="20" spans="2:7" ht="15.75" x14ac:dyDescent="0.25">
      <c r="B20" s="20"/>
      <c r="C20" s="18" t="s">
        <v>20</v>
      </c>
      <c r="D20" s="20">
        <v>1000</v>
      </c>
      <c r="E20" s="20" t="s">
        <v>3</v>
      </c>
      <c r="F20" s="17">
        <v>17</v>
      </c>
      <c r="G20" s="17">
        <f t="shared" si="0"/>
        <v>17000</v>
      </c>
    </row>
    <row r="21" spans="2:7" ht="31.5" x14ac:dyDescent="0.25">
      <c r="B21" s="20"/>
      <c r="C21" s="18" t="s">
        <v>21</v>
      </c>
      <c r="D21" s="20">
        <v>10</v>
      </c>
      <c r="E21" s="20" t="s">
        <v>3</v>
      </c>
      <c r="F21" s="17">
        <v>825</v>
      </c>
      <c r="G21" s="17">
        <f t="shared" si="0"/>
        <v>8250</v>
      </c>
    </row>
    <row r="22" spans="2:7" ht="15.75" x14ac:dyDescent="0.25">
      <c r="B22" s="20"/>
      <c r="C22" s="18" t="s">
        <v>22</v>
      </c>
      <c r="D22" s="20">
        <v>45</v>
      </c>
      <c r="E22" s="20" t="s">
        <v>3</v>
      </c>
      <c r="F22" s="17">
        <v>275</v>
      </c>
      <c r="G22" s="17">
        <f t="shared" si="0"/>
        <v>12375</v>
      </c>
    </row>
    <row r="23" spans="2:7" ht="31.5" x14ac:dyDescent="0.25">
      <c r="B23" s="20"/>
      <c r="C23" s="18" t="s">
        <v>23</v>
      </c>
      <c r="D23" s="20">
        <v>30</v>
      </c>
      <c r="E23" s="20" t="s">
        <v>3</v>
      </c>
      <c r="F23" s="17">
        <v>198</v>
      </c>
      <c r="G23" s="17">
        <f t="shared" si="0"/>
        <v>5940</v>
      </c>
    </row>
    <row r="24" spans="2:7" ht="15.75" x14ac:dyDescent="0.25">
      <c r="B24" s="20"/>
      <c r="C24" s="18" t="s">
        <v>24</v>
      </c>
      <c r="D24" s="20">
        <v>20</v>
      </c>
      <c r="E24" s="20" t="s">
        <v>3</v>
      </c>
      <c r="F24" s="17">
        <v>1320</v>
      </c>
      <c r="G24" s="17">
        <f t="shared" si="0"/>
        <v>26400</v>
      </c>
    </row>
    <row r="25" spans="2:7" ht="15.75" x14ac:dyDescent="0.25">
      <c r="B25" s="20"/>
      <c r="C25" s="18" t="s">
        <v>25</v>
      </c>
      <c r="D25" s="20">
        <v>5</v>
      </c>
      <c r="E25" s="20" t="s">
        <v>3</v>
      </c>
      <c r="F25" s="17">
        <v>825</v>
      </c>
      <c r="G25" s="17">
        <f t="shared" si="0"/>
        <v>4125</v>
      </c>
    </row>
    <row r="26" spans="2:7" ht="15.75" x14ac:dyDescent="0.25">
      <c r="B26" s="20"/>
      <c r="C26" s="18" t="s">
        <v>26</v>
      </c>
      <c r="D26" s="20">
        <v>5</v>
      </c>
      <c r="E26" s="20" t="s">
        <v>3</v>
      </c>
      <c r="F26" s="17">
        <v>2750</v>
      </c>
      <c r="G26" s="17">
        <f t="shared" si="0"/>
        <v>13750</v>
      </c>
    </row>
    <row r="27" spans="2:7" ht="15.75" x14ac:dyDescent="0.25">
      <c r="B27" s="20"/>
      <c r="C27" s="18" t="s">
        <v>27</v>
      </c>
      <c r="D27" s="20">
        <v>3</v>
      </c>
      <c r="E27" s="20" t="s">
        <v>3</v>
      </c>
      <c r="F27" s="17">
        <v>3520</v>
      </c>
      <c r="G27" s="17">
        <f t="shared" si="0"/>
        <v>10560</v>
      </c>
    </row>
    <row r="28" spans="2:7" ht="15.75" x14ac:dyDescent="0.25">
      <c r="B28" s="20"/>
      <c r="C28" s="18" t="s">
        <v>28</v>
      </c>
      <c r="D28" s="20">
        <v>10</v>
      </c>
      <c r="E28" s="20" t="s">
        <v>3</v>
      </c>
      <c r="F28" s="17">
        <v>5170</v>
      </c>
      <c r="G28" s="17">
        <f t="shared" si="0"/>
        <v>51700</v>
      </c>
    </row>
    <row r="29" spans="2:7" ht="15.75" x14ac:dyDescent="0.25">
      <c r="B29" s="20"/>
      <c r="C29" s="18" t="s">
        <v>29</v>
      </c>
      <c r="D29" s="20">
        <v>140</v>
      </c>
      <c r="E29" s="20" t="s">
        <v>14</v>
      </c>
      <c r="F29" s="17">
        <v>80</v>
      </c>
      <c r="G29" s="17">
        <f t="shared" si="0"/>
        <v>11200</v>
      </c>
    </row>
    <row r="30" spans="2:7" ht="15.75" x14ac:dyDescent="0.25">
      <c r="B30" s="20"/>
      <c r="C30" s="18" t="s">
        <v>30</v>
      </c>
      <c r="D30" s="20">
        <v>10</v>
      </c>
      <c r="E30" s="20" t="s">
        <v>3</v>
      </c>
      <c r="F30" s="17">
        <v>70</v>
      </c>
      <c r="G30" s="17">
        <f t="shared" si="0"/>
        <v>700</v>
      </c>
    </row>
    <row r="31" spans="2:7" ht="31.5" x14ac:dyDescent="0.25">
      <c r="B31" s="20"/>
      <c r="C31" s="18" t="s">
        <v>31</v>
      </c>
      <c r="D31" s="20">
        <v>20</v>
      </c>
      <c r="E31" s="20" t="s">
        <v>14</v>
      </c>
      <c r="F31" s="17">
        <v>300</v>
      </c>
      <c r="G31" s="17">
        <f t="shared" si="0"/>
        <v>6000</v>
      </c>
    </row>
    <row r="32" spans="2:7" ht="15.75" x14ac:dyDescent="0.25">
      <c r="B32" s="20"/>
      <c r="C32" s="18" t="s">
        <v>32</v>
      </c>
      <c r="D32" s="20">
        <v>20</v>
      </c>
      <c r="E32" s="20" t="s">
        <v>14</v>
      </c>
      <c r="F32" s="17">
        <v>420</v>
      </c>
      <c r="G32" s="17">
        <f t="shared" si="0"/>
        <v>8400</v>
      </c>
    </row>
    <row r="33" spans="2:7" ht="31.5" x14ac:dyDescent="0.25">
      <c r="B33" s="20"/>
      <c r="C33" s="18" t="s">
        <v>33</v>
      </c>
      <c r="D33" s="20">
        <v>10</v>
      </c>
      <c r="E33" s="20" t="s">
        <v>14</v>
      </c>
      <c r="F33" s="17">
        <v>540</v>
      </c>
      <c r="G33" s="17">
        <f t="shared" si="0"/>
        <v>5400</v>
      </c>
    </row>
    <row r="34" spans="2:7" ht="15.75" x14ac:dyDescent="0.25">
      <c r="B34" s="20"/>
      <c r="C34" s="18" t="s">
        <v>34</v>
      </c>
      <c r="D34" s="20">
        <v>15</v>
      </c>
      <c r="E34" s="20" t="s">
        <v>3</v>
      </c>
      <c r="F34" s="17">
        <v>450</v>
      </c>
      <c r="G34" s="17">
        <f t="shared" si="0"/>
        <v>6750</v>
      </c>
    </row>
    <row r="35" spans="2:7" ht="15.75" x14ac:dyDescent="0.25">
      <c r="B35" s="20"/>
      <c r="C35" s="18" t="s">
        <v>35</v>
      </c>
      <c r="D35" s="20">
        <v>15</v>
      </c>
      <c r="E35" s="20" t="s">
        <v>3</v>
      </c>
      <c r="F35" s="17">
        <v>750</v>
      </c>
      <c r="G35" s="17">
        <f t="shared" si="0"/>
        <v>11250</v>
      </c>
    </row>
    <row r="36" spans="2:7" ht="15.75" x14ac:dyDescent="0.25">
      <c r="B36" s="20"/>
      <c r="C36" s="18" t="s">
        <v>36</v>
      </c>
      <c r="D36" s="20">
        <v>5</v>
      </c>
      <c r="E36" s="20" t="s">
        <v>3</v>
      </c>
      <c r="F36" s="17">
        <v>1500</v>
      </c>
      <c r="G36" s="17">
        <f t="shared" si="0"/>
        <v>7500</v>
      </c>
    </row>
    <row r="37" spans="2:7" ht="15.75" x14ac:dyDescent="0.25">
      <c r="B37" s="20"/>
      <c r="C37" s="18" t="s">
        <v>37</v>
      </c>
      <c r="D37" s="20">
        <v>1</v>
      </c>
      <c r="E37" s="20" t="s">
        <v>3</v>
      </c>
      <c r="F37" s="17">
        <v>3500</v>
      </c>
      <c r="G37" s="17">
        <f t="shared" si="0"/>
        <v>3500</v>
      </c>
    </row>
    <row r="38" spans="2:7" ht="31.5" x14ac:dyDescent="0.25">
      <c r="B38" s="20"/>
      <c r="C38" s="18" t="s">
        <v>38</v>
      </c>
      <c r="D38" s="20">
        <v>3</v>
      </c>
      <c r="E38" s="20" t="s">
        <v>3</v>
      </c>
      <c r="F38" s="17">
        <v>650</v>
      </c>
      <c r="G38" s="17">
        <f t="shared" si="0"/>
        <v>1950</v>
      </c>
    </row>
    <row r="39" spans="2:7" ht="15.75" x14ac:dyDescent="0.25">
      <c r="B39" s="20"/>
      <c r="C39" s="18" t="s">
        <v>39</v>
      </c>
      <c r="D39" s="20">
        <v>4</v>
      </c>
      <c r="E39" s="20" t="s">
        <v>3</v>
      </c>
      <c r="F39" s="17">
        <v>450</v>
      </c>
      <c r="G39" s="17">
        <f t="shared" si="0"/>
        <v>1800</v>
      </c>
    </row>
    <row r="40" spans="2:7" ht="15.75" x14ac:dyDescent="0.25">
      <c r="B40" s="20"/>
      <c r="C40" s="18" t="s">
        <v>40</v>
      </c>
      <c r="D40" s="20">
        <v>50</v>
      </c>
      <c r="E40" s="20" t="s">
        <v>3</v>
      </c>
      <c r="F40" s="17">
        <v>470</v>
      </c>
      <c r="G40" s="17">
        <f t="shared" si="0"/>
        <v>23500</v>
      </c>
    </row>
    <row r="41" spans="2:7" ht="15.75" x14ac:dyDescent="0.25">
      <c r="B41" s="20"/>
      <c r="C41" s="18" t="s">
        <v>41</v>
      </c>
      <c r="D41" s="20">
        <v>5</v>
      </c>
      <c r="E41" s="20" t="s">
        <v>3</v>
      </c>
      <c r="F41" s="17">
        <v>4500</v>
      </c>
      <c r="G41" s="17">
        <f t="shared" si="0"/>
        <v>22500</v>
      </c>
    </row>
    <row r="42" spans="2:7" ht="15.75" x14ac:dyDescent="0.25">
      <c r="B42" s="20"/>
      <c r="C42" s="18" t="s">
        <v>42</v>
      </c>
      <c r="D42" s="20">
        <v>2800</v>
      </c>
      <c r="E42" s="20" t="s">
        <v>14</v>
      </c>
      <c r="F42" s="17">
        <v>1200</v>
      </c>
      <c r="G42" s="17">
        <f t="shared" si="0"/>
        <v>3360000</v>
      </c>
    </row>
    <row r="43" spans="2:7" ht="15.75" x14ac:dyDescent="0.25">
      <c r="B43" s="20"/>
      <c r="C43" s="18" t="s">
        <v>43</v>
      </c>
      <c r="D43" s="20">
        <v>100</v>
      </c>
      <c r="E43" s="20" t="s">
        <v>3</v>
      </c>
      <c r="F43" s="17">
        <v>50</v>
      </c>
      <c r="G43" s="17">
        <f t="shared" si="0"/>
        <v>5000</v>
      </c>
    </row>
    <row r="44" spans="2:7" ht="15.75" x14ac:dyDescent="0.25">
      <c r="B44" s="20"/>
      <c r="C44" s="18" t="s">
        <v>44</v>
      </c>
      <c r="D44" s="20">
        <v>30</v>
      </c>
      <c r="E44" s="20" t="s">
        <v>3</v>
      </c>
      <c r="F44" s="17">
        <v>60</v>
      </c>
      <c r="G44" s="17">
        <f t="shared" si="0"/>
        <v>1800</v>
      </c>
    </row>
    <row r="45" spans="2:7" ht="15.75" x14ac:dyDescent="0.25">
      <c r="B45" s="20"/>
      <c r="C45" s="18" t="s">
        <v>45</v>
      </c>
      <c r="D45" s="20">
        <v>20</v>
      </c>
      <c r="E45" s="20" t="s">
        <v>3</v>
      </c>
      <c r="F45" s="17">
        <v>850</v>
      </c>
      <c r="G45" s="17">
        <f t="shared" si="0"/>
        <v>17000</v>
      </c>
    </row>
    <row r="46" spans="2:7" ht="15.75" x14ac:dyDescent="0.25">
      <c r="B46" s="20"/>
      <c r="C46" s="18" t="s">
        <v>46</v>
      </c>
      <c r="D46" s="20">
        <v>20</v>
      </c>
      <c r="E46" s="20" t="s">
        <v>3</v>
      </c>
      <c r="F46" s="17">
        <v>45</v>
      </c>
      <c r="G46" s="17">
        <f t="shared" si="0"/>
        <v>900</v>
      </c>
    </row>
    <row r="47" spans="2:7" ht="15.75" x14ac:dyDescent="0.25">
      <c r="B47" s="20"/>
      <c r="C47" s="18" t="s">
        <v>47</v>
      </c>
      <c r="D47" s="20">
        <v>150</v>
      </c>
      <c r="E47" s="20" t="s">
        <v>3</v>
      </c>
      <c r="F47" s="17">
        <v>150</v>
      </c>
      <c r="G47" s="17">
        <f t="shared" si="0"/>
        <v>22500</v>
      </c>
    </row>
    <row r="48" spans="2:7" ht="15.75" x14ac:dyDescent="0.25">
      <c r="B48" s="20"/>
      <c r="C48" s="18" t="s">
        <v>48</v>
      </c>
      <c r="D48" s="20">
        <v>7</v>
      </c>
      <c r="E48" s="20" t="s">
        <v>3</v>
      </c>
      <c r="F48" s="17">
        <v>2500</v>
      </c>
      <c r="G48" s="17">
        <f t="shared" si="0"/>
        <v>17500</v>
      </c>
    </row>
    <row r="49" spans="2:7" ht="15.75" x14ac:dyDescent="0.25">
      <c r="B49" s="20"/>
      <c r="C49" s="18" t="s">
        <v>49</v>
      </c>
      <c r="D49" s="20">
        <v>10</v>
      </c>
      <c r="E49" s="20" t="s">
        <v>3</v>
      </c>
      <c r="F49" s="17">
        <v>160</v>
      </c>
      <c r="G49" s="17">
        <f t="shared" si="0"/>
        <v>1600</v>
      </c>
    </row>
    <row r="50" spans="2:7" ht="15.75" x14ac:dyDescent="0.25">
      <c r="B50" s="20"/>
      <c r="C50" s="18" t="s">
        <v>50</v>
      </c>
      <c r="D50" s="20">
        <v>10</v>
      </c>
      <c r="E50" s="20" t="s">
        <v>3</v>
      </c>
      <c r="F50" s="17">
        <v>250</v>
      </c>
      <c r="G50" s="17">
        <f t="shared" si="0"/>
        <v>2500</v>
      </c>
    </row>
    <row r="51" spans="2:7" ht="15.75" x14ac:dyDescent="0.25">
      <c r="B51" s="20"/>
      <c r="C51" s="18" t="s">
        <v>51</v>
      </c>
      <c r="D51" s="20">
        <v>70</v>
      </c>
      <c r="E51" s="20" t="s">
        <v>3</v>
      </c>
      <c r="F51" s="17">
        <v>250</v>
      </c>
      <c r="G51" s="17">
        <f t="shared" si="0"/>
        <v>17500</v>
      </c>
    </row>
    <row r="52" spans="2:7" ht="15.75" x14ac:dyDescent="0.25">
      <c r="B52" s="20"/>
      <c r="C52" s="18" t="s">
        <v>52</v>
      </c>
      <c r="D52" s="20">
        <v>50</v>
      </c>
      <c r="E52" s="20" t="s">
        <v>3</v>
      </c>
      <c r="F52" s="17">
        <v>240</v>
      </c>
      <c r="G52" s="17">
        <f t="shared" si="0"/>
        <v>12000</v>
      </c>
    </row>
    <row r="53" spans="2:7" ht="15.75" x14ac:dyDescent="0.25">
      <c r="B53" s="20"/>
      <c r="C53" s="18" t="s">
        <v>53</v>
      </c>
      <c r="D53" s="20">
        <v>15</v>
      </c>
      <c r="E53" s="20" t="s">
        <v>3</v>
      </c>
      <c r="F53" s="17">
        <v>100</v>
      </c>
      <c r="G53" s="17">
        <f t="shared" si="0"/>
        <v>1500</v>
      </c>
    </row>
    <row r="54" spans="2:7" ht="15.75" x14ac:dyDescent="0.25">
      <c r="B54" s="20"/>
      <c r="C54" s="18" t="s">
        <v>54</v>
      </c>
      <c r="D54" s="20">
        <v>30</v>
      </c>
      <c r="E54" s="20" t="s">
        <v>3</v>
      </c>
      <c r="F54" s="17">
        <v>2500</v>
      </c>
      <c r="G54" s="17">
        <f t="shared" si="0"/>
        <v>75000</v>
      </c>
    </row>
    <row r="55" spans="2:7" ht="15.75" x14ac:dyDescent="0.25">
      <c r="B55" s="20"/>
      <c r="C55" s="18" t="s">
        <v>55</v>
      </c>
      <c r="D55" s="20">
        <v>20</v>
      </c>
      <c r="E55" s="20" t="s">
        <v>3</v>
      </c>
      <c r="F55" s="17">
        <v>100</v>
      </c>
      <c r="G55" s="17">
        <f t="shared" si="0"/>
        <v>2000</v>
      </c>
    </row>
    <row r="56" spans="2:7" ht="15.75" x14ac:dyDescent="0.25">
      <c r="B56" s="20"/>
      <c r="C56" s="18" t="s">
        <v>56</v>
      </c>
      <c r="D56" s="20">
        <v>10</v>
      </c>
      <c r="E56" s="20" t="s">
        <v>3</v>
      </c>
      <c r="F56" s="17">
        <v>310</v>
      </c>
      <c r="G56" s="17">
        <f t="shared" si="0"/>
        <v>3100</v>
      </c>
    </row>
    <row r="57" spans="2:7" ht="15.75" x14ac:dyDescent="0.25">
      <c r="B57" s="20"/>
      <c r="C57" s="18" t="s">
        <v>57</v>
      </c>
      <c r="D57" s="20">
        <v>20</v>
      </c>
      <c r="E57" s="20" t="s">
        <v>3</v>
      </c>
      <c r="F57" s="17">
        <v>250</v>
      </c>
      <c r="G57" s="17">
        <f>F57*D57</f>
        <v>5000</v>
      </c>
    </row>
    <row r="58" spans="2:7" ht="15.75" x14ac:dyDescent="0.25">
      <c r="B58" s="20"/>
      <c r="C58" s="3"/>
      <c r="D58" s="7"/>
      <c r="E58" s="4"/>
      <c r="F58" s="8"/>
      <c r="G58" s="9">
        <f>SUM(G4:G57)</f>
        <v>4518290</v>
      </c>
    </row>
    <row r="59" spans="2:7" ht="15.75" x14ac:dyDescent="0.25">
      <c r="B59" s="19"/>
      <c r="C59" s="96" t="s">
        <v>58</v>
      </c>
      <c r="D59" s="96"/>
      <c r="E59" s="96"/>
      <c r="F59" s="96"/>
      <c r="G59" s="96"/>
    </row>
    <row r="60" spans="2:7" ht="15.75" x14ac:dyDescent="0.25">
      <c r="B60" s="20"/>
      <c r="C60" s="18" t="s">
        <v>59</v>
      </c>
      <c r="D60" s="20">
        <v>4500</v>
      </c>
      <c r="E60" s="20" t="s">
        <v>3</v>
      </c>
      <c r="F60" s="17">
        <v>90</v>
      </c>
      <c r="G60" s="17">
        <f>F60*D60</f>
        <v>405000</v>
      </c>
    </row>
    <row r="61" spans="2:7" ht="15.75" x14ac:dyDescent="0.25">
      <c r="B61" s="20"/>
      <c r="C61" s="1" t="s">
        <v>61</v>
      </c>
      <c r="D61" s="20">
        <v>300</v>
      </c>
      <c r="E61" s="20" t="s">
        <v>60</v>
      </c>
      <c r="F61" s="17">
        <v>520</v>
      </c>
      <c r="G61" s="17">
        <f t="shared" ref="G61:G80" si="1">F61*D61</f>
        <v>156000</v>
      </c>
    </row>
    <row r="62" spans="2:7" ht="15.75" x14ac:dyDescent="0.25">
      <c r="B62" s="20"/>
      <c r="C62" s="18" t="s">
        <v>62</v>
      </c>
      <c r="D62" s="20">
        <v>50</v>
      </c>
      <c r="E62" s="20" t="s">
        <v>60</v>
      </c>
      <c r="F62" s="17">
        <v>150</v>
      </c>
      <c r="G62" s="17">
        <f t="shared" si="1"/>
        <v>7500</v>
      </c>
    </row>
    <row r="63" spans="2:7" ht="15.75" x14ac:dyDescent="0.25">
      <c r="B63" s="20"/>
      <c r="C63" s="18" t="s">
        <v>63</v>
      </c>
      <c r="D63" s="20">
        <v>120</v>
      </c>
      <c r="E63" s="20" t="s">
        <v>64</v>
      </c>
      <c r="F63" s="17">
        <v>450</v>
      </c>
      <c r="G63" s="17">
        <f t="shared" si="1"/>
        <v>54000</v>
      </c>
    </row>
    <row r="64" spans="2:7" ht="15.75" x14ac:dyDescent="0.25">
      <c r="B64" s="20"/>
      <c r="C64" s="18" t="s">
        <v>65</v>
      </c>
      <c r="D64" s="20">
        <v>40</v>
      </c>
      <c r="E64" s="20" t="s">
        <v>64</v>
      </c>
      <c r="F64" s="17">
        <v>70</v>
      </c>
      <c r="G64" s="17">
        <f t="shared" si="1"/>
        <v>2800</v>
      </c>
    </row>
    <row r="65" spans="2:7" ht="31.5" x14ac:dyDescent="0.25">
      <c r="B65" s="20"/>
      <c r="C65" s="18" t="s">
        <v>66</v>
      </c>
      <c r="D65" s="20">
        <v>60</v>
      </c>
      <c r="E65" s="20" t="s">
        <v>3</v>
      </c>
      <c r="F65" s="17">
        <v>350</v>
      </c>
      <c r="G65" s="17">
        <f t="shared" si="1"/>
        <v>21000</v>
      </c>
    </row>
    <row r="66" spans="2:7" ht="15.75" x14ac:dyDescent="0.25">
      <c r="B66" s="20"/>
      <c r="C66" s="18" t="s">
        <v>67</v>
      </c>
      <c r="D66" s="20">
        <v>150</v>
      </c>
      <c r="E66" s="20" t="s">
        <v>3</v>
      </c>
      <c r="F66" s="17">
        <v>450</v>
      </c>
      <c r="G66" s="17">
        <f t="shared" si="1"/>
        <v>67500</v>
      </c>
    </row>
    <row r="67" spans="2:7" ht="15.75" x14ac:dyDescent="0.25">
      <c r="B67" s="20"/>
      <c r="C67" s="18" t="s">
        <v>68</v>
      </c>
      <c r="D67" s="20">
        <v>100</v>
      </c>
      <c r="E67" s="20" t="s">
        <v>69</v>
      </c>
      <c r="F67" s="17">
        <v>650</v>
      </c>
      <c r="G67" s="17">
        <f t="shared" si="1"/>
        <v>65000</v>
      </c>
    </row>
    <row r="68" spans="2:7" ht="28.5" customHeight="1" x14ac:dyDescent="0.25">
      <c r="B68" s="20"/>
      <c r="C68" s="18" t="s">
        <v>70</v>
      </c>
      <c r="D68" s="20">
        <v>20</v>
      </c>
      <c r="E68" s="20" t="s">
        <v>3</v>
      </c>
      <c r="F68" s="17">
        <v>1000</v>
      </c>
      <c r="G68" s="17">
        <f t="shared" si="1"/>
        <v>20000</v>
      </c>
    </row>
    <row r="69" spans="2:7" ht="15.75" x14ac:dyDescent="0.25">
      <c r="B69" s="20"/>
      <c r="C69" s="18" t="s">
        <v>71</v>
      </c>
      <c r="D69" s="20">
        <v>10</v>
      </c>
      <c r="E69" s="20" t="s">
        <v>69</v>
      </c>
      <c r="F69" s="17">
        <v>850</v>
      </c>
      <c r="G69" s="17">
        <f t="shared" si="1"/>
        <v>8500</v>
      </c>
    </row>
    <row r="70" spans="2:7" ht="31.5" x14ac:dyDescent="0.25">
      <c r="B70" s="20"/>
      <c r="C70" s="18" t="s">
        <v>72</v>
      </c>
      <c r="D70" s="20">
        <v>30</v>
      </c>
      <c r="E70" s="20" t="s">
        <v>73</v>
      </c>
      <c r="F70" s="17">
        <v>1350</v>
      </c>
      <c r="G70" s="17">
        <f t="shared" si="1"/>
        <v>40500</v>
      </c>
    </row>
    <row r="71" spans="2:7" ht="15.75" x14ac:dyDescent="0.25">
      <c r="B71" s="20"/>
      <c r="C71" s="18" t="s">
        <v>74</v>
      </c>
      <c r="D71" s="20">
        <v>70</v>
      </c>
      <c r="E71" s="20" t="s">
        <v>75</v>
      </c>
      <c r="F71" s="17">
        <v>470</v>
      </c>
      <c r="G71" s="17">
        <f t="shared" si="1"/>
        <v>32900</v>
      </c>
    </row>
    <row r="72" spans="2:7" ht="15.75" x14ac:dyDescent="0.25">
      <c r="B72" s="20"/>
      <c r="C72" s="18" t="s">
        <v>76</v>
      </c>
      <c r="D72" s="20">
        <v>12</v>
      </c>
      <c r="E72" s="20" t="s">
        <v>77</v>
      </c>
      <c r="F72" s="17">
        <v>1350</v>
      </c>
      <c r="G72" s="17">
        <f t="shared" si="1"/>
        <v>16200</v>
      </c>
    </row>
    <row r="73" spans="2:7" ht="15.75" x14ac:dyDescent="0.25">
      <c r="B73" s="20"/>
      <c r="C73" s="18" t="s">
        <v>89</v>
      </c>
      <c r="D73" s="20">
        <v>3</v>
      </c>
      <c r="E73" s="20" t="s">
        <v>3</v>
      </c>
      <c r="F73" s="17">
        <v>1500</v>
      </c>
      <c r="G73" s="17">
        <f t="shared" si="1"/>
        <v>4500</v>
      </c>
    </row>
    <row r="74" spans="2:7" ht="31.5" x14ac:dyDescent="0.25">
      <c r="B74" s="20"/>
      <c r="C74" s="18" t="s">
        <v>78</v>
      </c>
      <c r="D74" s="20">
        <v>50</v>
      </c>
      <c r="E74" s="20" t="s">
        <v>69</v>
      </c>
      <c r="F74" s="17">
        <v>420</v>
      </c>
      <c r="G74" s="17">
        <f t="shared" si="1"/>
        <v>21000</v>
      </c>
    </row>
    <row r="75" spans="2:7" ht="31.5" x14ac:dyDescent="0.25">
      <c r="B75" s="20"/>
      <c r="C75" s="18" t="s">
        <v>79</v>
      </c>
      <c r="D75" s="20">
        <v>100</v>
      </c>
      <c r="E75" s="20" t="s">
        <v>69</v>
      </c>
      <c r="F75" s="17">
        <v>250</v>
      </c>
      <c r="G75" s="17">
        <f t="shared" si="1"/>
        <v>25000</v>
      </c>
    </row>
    <row r="76" spans="2:7" ht="31.5" x14ac:dyDescent="0.25">
      <c r="B76" s="20"/>
      <c r="C76" s="18" t="s">
        <v>80</v>
      </c>
      <c r="D76" s="20">
        <v>15</v>
      </c>
      <c r="E76" s="20" t="s">
        <v>77</v>
      </c>
      <c r="F76" s="17">
        <v>1000</v>
      </c>
      <c r="G76" s="17">
        <f t="shared" si="1"/>
        <v>15000</v>
      </c>
    </row>
    <row r="77" spans="2:7" ht="15.75" x14ac:dyDescent="0.25">
      <c r="B77" s="20"/>
      <c r="C77" s="18" t="s">
        <v>81</v>
      </c>
      <c r="D77" s="20">
        <v>4</v>
      </c>
      <c r="E77" s="20" t="s">
        <v>77</v>
      </c>
      <c r="F77" s="17">
        <v>450</v>
      </c>
      <c r="G77" s="17">
        <f t="shared" si="1"/>
        <v>1800</v>
      </c>
    </row>
    <row r="78" spans="2:7" ht="15.75" x14ac:dyDescent="0.25">
      <c r="B78" s="20"/>
      <c r="C78" s="18" t="s">
        <v>82</v>
      </c>
      <c r="D78" s="20">
        <v>2</v>
      </c>
      <c r="E78" s="20" t="s">
        <v>77</v>
      </c>
      <c r="F78" s="17">
        <v>2500</v>
      </c>
      <c r="G78" s="17">
        <f t="shared" si="1"/>
        <v>5000</v>
      </c>
    </row>
    <row r="79" spans="2:7" ht="15.75" x14ac:dyDescent="0.25">
      <c r="B79" s="20"/>
      <c r="C79" s="18" t="s">
        <v>83</v>
      </c>
      <c r="D79" s="20">
        <v>2</v>
      </c>
      <c r="E79" s="20" t="s">
        <v>77</v>
      </c>
      <c r="F79" s="17">
        <v>450</v>
      </c>
      <c r="G79" s="17">
        <f t="shared" si="1"/>
        <v>900</v>
      </c>
    </row>
    <row r="80" spans="2:7" ht="15.75" x14ac:dyDescent="0.25">
      <c r="B80" s="20"/>
      <c r="C80" s="18" t="s">
        <v>84</v>
      </c>
      <c r="D80" s="20">
        <v>3</v>
      </c>
      <c r="E80" s="20" t="s">
        <v>77</v>
      </c>
      <c r="F80" s="17">
        <v>1500</v>
      </c>
      <c r="G80" s="17">
        <f t="shared" si="1"/>
        <v>4500</v>
      </c>
    </row>
    <row r="81" spans="2:7" ht="15.75" x14ac:dyDescent="0.25">
      <c r="B81" s="20"/>
      <c r="C81" s="18" t="s">
        <v>114</v>
      </c>
      <c r="D81" s="20">
        <v>1</v>
      </c>
      <c r="E81" s="20" t="s">
        <v>3</v>
      </c>
      <c r="F81" s="17"/>
      <c r="G81" s="17"/>
    </row>
  </sheetData>
  <mergeCells count="1">
    <mergeCell ref="C59:G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2019-10-29T06:13:55Z</cp:lastPrinted>
  <dcterms:created xsi:type="dcterms:W3CDTF">2016-11-07T08:08:35Z</dcterms:created>
  <dcterms:modified xsi:type="dcterms:W3CDTF">2021-08-02T04:30:09Z</dcterms:modified>
</cp:coreProperties>
</file>